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C:\Users\zarat\OneDrive\Escritorio\ZONA SUR\Villarrica\POT\6 POT Elecciones 18 Julio\"/>
    </mc:Choice>
  </mc:AlternateContent>
  <xr:revisionPtr revIDLastSave="0" documentId="13_ncr:1_{B0D94401-F7B0-46A3-84C1-85458D086076}" xr6:coauthVersionLast="47" xr6:coauthVersionMax="47" xr10:uidLastSave="{00000000-0000-0000-0000-000000000000}"/>
  <bookViews>
    <workbookView xWindow="-110" yWindow="-110" windowWidth="19420" windowHeight="10420" tabRatio="777" xr2:uid="{00000000-000D-0000-FFFF-FFFF00000000}"/>
  </bookViews>
  <sheets>
    <sheet name="TAPA" sheetId="67" r:id="rId1"/>
    <sheet name="Servicios" sheetId="30" r:id="rId2"/>
    <sheet name="4A-I" sheetId="76" r:id="rId3"/>
    <sheet name="4A-R" sheetId="77" r:id="rId4"/>
    <sheet name="4B-I" sheetId="78" r:id="rId5"/>
    <sheet name="4B-R" sheetId="79" r:id="rId6"/>
  </sheets>
  <definedNames>
    <definedName name="_xlnm.Print_Area" localSheetId="2">'4A-I'!$B$2:$I$37</definedName>
    <definedName name="_xlnm.Print_Area" localSheetId="3">'4A-R'!$B$2:$I$37</definedName>
    <definedName name="_xlnm.Print_Area" localSheetId="4">'4B-I'!$B$2:$I$37</definedName>
    <definedName name="_xlnm.Print_Area" localSheetId="5">'4B-R'!$B$2:$I$37</definedName>
    <definedName name="_xlnm.Print_Area" localSheetId="1">Servicios!$B$2:$J$13</definedName>
    <definedName name="_xlnm.Print_Area" localSheetId="0">TAPA!$A$1:$J$20</definedName>
    <definedName name="Dias_en_el_mes">#REF!</definedName>
    <definedName name="Tarifa_Adulta">#REF!</definedName>
    <definedName name="_xlnm.Print_Titles" localSheetId="1">Servicios!$11:$11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7" i="79" l="1"/>
  <c r="I37" i="78"/>
  <c r="I37" i="77"/>
  <c r="I37" i="76"/>
  <c r="F7" i="77"/>
  <c r="F7" i="78"/>
  <c r="F7" i="79"/>
  <c r="F7" i="76"/>
  <c r="G7" i="79"/>
  <c r="G7" i="78"/>
  <c r="G7" i="77"/>
  <c r="G7" i="76"/>
  <c r="N15" i="79"/>
  <c r="M15" i="79"/>
  <c r="L15" i="79"/>
  <c r="N14" i="79"/>
  <c r="M14" i="79"/>
  <c r="L14" i="79"/>
  <c r="N13" i="79"/>
  <c r="M13" i="79"/>
  <c r="L13" i="79"/>
  <c r="N15" i="78"/>
  <c r="M15" i="78"/>
  <c r="L15" i="78"/>
  <c r="N14" i="78"/>
  <c r="M14" i="78"/>
  <c r="L14" i="78"/>
  <c r="N13" i="78"/>
  <c r="M13" i="78"/>
  <c r="L13" i="78"/>
  <c r="B2" i="78"/>
  <c r="N15" i="77"/>
  <c r="M15" i="77"/>
  <c r="L15" i="77"/>
  <c r="N14" i="77"/>
  <c r="M14" i="77"/>
  <c r="L14" i="77"/>
  <c r="N13" i="77"/>
  <c r="M13" i="77"/>
  <c r="L13" i="77"/>
  <c r="B2" i="77"/>
  <c r="N15" i="76"/>
  <c r="M15" i="76"/>
  <c r="L15" i="76"/>
  <c r="N14" i="76"/>
  <c r="M14" i="76"/>
  <c r="L14" i="76"/>
  <c r="N13" i="76"/>
  <c r="M13" i="76"/>
  <c r="L13" i="76"/>
  <c r="O14" i="78" l="1"/>
  <c r="O15" i="78"/>
  <c r="O15" i="77"/>
  <c r="O14" i="76"/>
  <c r="O13" i="77"/>
  <c r="O14" i="79"/>
  <c r="O14" i="77"/>
  <c r="O13" i="76"/>
  <c r="P14" i="76" s="1"/>
  <c r="O15" i="79"/>
  <c r="O13" i="79"/>
  <c r="O13" i="78"/>
  <c r="O15" i="76"/>
  <c r="B2" i="79"/>
  <c r="B2" i="76"/>
  <c r="P15" i="77" l="1"/>
  <c r="P13" i="79"/>
  <c r="P15" i="78"/>
  <c r="P14" i="78"/>
  <c r="P13" i="78"/>
  <c r="P13" i="77"/>
  <c r="P14" i="77"/>
  <c r="P13" i="76"/>
  <c r="P15" i="76"/>
  <c r="P14" i="79"/>
  <c r="P15" i="79"/>
  <c r="B4" i="67"/>
</calcChain>
</file>

<file path=xl/sharedStrings.xml><?xml version="1.0" encoding="utf-8"?>
<sst xmlns="http://schemas.openxmlformats.org/spreadsheetml/2006/main" count="324" uniqueCount="86">
  <si>
    <t>1. Descripción del Servicio</t>
  </si>
  <si>
    <t>Servicio</t>
  </si>
  <si>
    <t>Sentido</t>
  </si>
  <si>
    <t>Origen</t>
  </si>
  <si>
    <t>Destino</t>
  </si>
  <si>
    <t>Estacionalidad</t>
  </si>
  <si>
    <t>2. Frecuencias</t>
  </si>
  <si>
    <t>Periodo</t>
  </si>
  <si>
    <t>Horario</t>
  </si>
  <si>
    <t>Tipo Demanda</t>
  </si>
  <si>
    <t>Frecuencia (buses/hr)</t>
  </si>
  <si>
    <t>00:00-00:59</t>
  </si>
  <si>
    <t>01:00-01:59</t>
  </si>
  <si>
    <t>02:00-02:59</t>
  </si>
  <si>
    <t>03:00-03:59</t>
  </si>
  <si>
    <t>04:00-04:59</t>
  </si>
  <si>
    <t>05:00-05:59</t>
  </si>
  <si>
    <t>06:00-06:59</t>
  </si>
  <si>
    <t>07:00-07:59</t>
  </si>
  <si>
    <t>08:00-08:59</t>
  </si>
  <si>
    <t>09:00-09:59</t>
  </si>
  <si>
    <t>10:00-10:59</t>
  </si>
  <si>
    <t>11:00-11:59</t>
  </si>
  <si>
    <t>12:00-12:59</t>
  </si>
  <si>
    <t>13:00-13:59</t>
  </si>
  <si>
    <t>14:00-14:59</t>
  </si>
  <si>
    <t>15:00-15:59</t>
  </si>
  <si>
    <t>16:00-16:59</t>
  </si>
  <si>
    <t>17:00-17:59</t>
  </si>
  <si>
    <t>18:00-18:59</t>
  </si>
  <si>
    <t>19:00-19:59</t>
  </si>
  <si>
    <t>20:00-20:59</t>
  </si>
  <si>
    <t>21:00-21:59</t>
  </si>
  <si>
    <t>22:00-22:59</t>
  </si>
  <si>
    <t>23:00-23:59</t>
  </si>
  <si>
    <t>Total</t>
  </si>
  <si>
    <t>ESTACIONALIDAD</t>
  </si>
  <si>
    <t>REGIÓN</t>
  </si>
  <si>
    <t>UNIDAD DE NEGOCIO</t>
  </si>
  <si>
    <t>FECHA INICIO</t>
  </si>
  <si>
    <t>FECHA FIN</t>
  </si>
  <si>
    <t>OPERADOR DE TRANSPORTE</t>
  </si>
  <si>
    <t>RUT</t>
  </si>
  <si>
    <t>Realizado por</t>
  </si>
  <si>
    <t>Revisado por</t>
  </si>
  <si>
    <t>RES N°</t>
  </si>
  <si>
    <t>No</t>
  </si>
  <si>
    <t>TIPO ANEXO</t>
  </si>
  <si>
    <t>TIPO PROGRAMA</t>
  </si>
  <si>
    <t>ZONA REGULADA</t>
  </si>
  <si>
    <t>TIPO REGULACIÓN</t>
  </si>
  <si>
    <t>PE</t>
  </si>
  <si>
    <t>Servicio Nuevo</t>
  </si>
  <si>
    <t>1. Descripción del Operador</t>
  </si>
  <si>
    <t>2. Resumen de servicios</t>
  </si>
  <si>
    <t>RESUMEN DE SERVICIOS</t>
  </si>
  <si>
    <t>CORRELATIVO A1</t>
  </si>
  <si>
    <t>CON VERSIONES DE TRAZADO</t>
  </si>
  <si>
    <t>POT</t>
  </si>
  <si>
    <t>A1</t>
  </si>
  <si>
    <t>Nombre Servicio</t>
  </si>
  <si>
    <t>Alta</t>
  </si>
  <si>
    <t>Media</t>
  </si>
  <si>
    <t>IX</t>
  </si>
  <si>
    <t>Ida</t>
  </si>
  <si>
    <t>Regreso</t>
  </si>
  <si>
    <t>Laboral</t>
  </si>
  <si>
    <t>Sábado</t>
  </si>
  <si>
    <t>Domingo / Festivo</t>
  </si>
  <si>
    <t>L4</t>
  </si>
  <si>
    <t>4A</t>
  </si>
  <si>
    <t>4B</t>
  </si>
  <si>
    <t>Ñancul</t>
  </si>
  <si>
    <t>Segunda Faja</t>
  </si>
  <si>
    <t>TRANSPORTES JORGE ALARCÓN JARA EIRL</t>
  </si>
  <si>
    <t>76.306.688-6</t>
  </si>
  <si>
    <t>LAB</t>
  </si>
  <si>
    <t>SAB</t>
  </si>
  <si>
    <t>DOM</t>
  </si>
  <si>
    <t>alta</t>
  </si>
  <si>
    <t>media</t>
  </si>
  <si>
    <t>baja</t>
  </si>
  <si>
    <t>VILLARRICA</t>
  </si>
  <si>
    <t>Claudia Zarate</t>
  </si>
  <si>
    <t>ELECCIONES</t>
  </si>
  <si>
    <t>José Salinas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</si>
</sst>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/mm\/yyyy"/>
    <numFmt numFmtId="165" formatCode="0.0%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Trebuchet MS"/>
      <family val="2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b/>
      <sz val="12"/>
      <color theme="1"/>
      <name val="Trebuchet MS"/>
      <family val="2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2"/>
      <color theme="1"/>
      <name val="Calibri"/>
      <scheme val="minor"/>
    </font>
    <font>
      <b/>
      <sz val="12"/>
      <color theme="1"/>
      <name val="Calibri"/>
      <scheme val="minor"/>
    </font>
    <font>
      <sz val="12"/>
      <name val="Calibri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67955565050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7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/>
    <xf numFmtId="0" fontId="4" fillId="2" borderId="1" xfId="0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horizontal="center"/>
    </xf>
    <xf numFmtId="0" fontId="6" fillId="0" borderId="0" xfId="0" applyFont="1"/>
    <xf numFmtId="0" fontId="7" fillId="0" borderId="0" xfId="0" applyFont="1"/>
    <xf numFmtId="0" fontId="3" fillId="4" borderId="1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3" fillId="7" borderId="1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0" fontId="9" fillId="0" borderId="0" xfId="0" applyFont="1"/>
    <xf numFmtId="0" fontId="3" fillId="0" borderId="1" xfId="0" applyFont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16" fontId="0" fillId="0" borderId="0" xfId="0" applyNumberFormat="1" applyFont="1"/>
    <xf numFmtId="0" fontId="10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1" fillId="6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1" fillId="0" borderId="0" xfId="0" applyFont="1"/>
    <xf numFmtId="0" fontId="0" fillId="4" borderId="1" xfId="0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8" borderId="1" xfId="0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  <xf numFmtId="9" fontId="13" fillId="0" borderId="0" xfId="1" applyFont="1" applyFill="1"/>
    <xf numFmtId="0" fontId="14" fillId="0" borderId="0" xfId="0" applyFont="1"/>
    <xf numFmtId="9" fontId="0" fillId="0" borderId="0" xfId="1" applyFont="1" applyAlignment="1">
      <alignment horizontal="center" vertical="center"/>
    </xf>
    <xf numFmtId="165" fontId="0" fillId="0" borderId="0" xfId="0" applyNumberFormat="1"/>
    <xf numFmtId="0" fontId="15" fillId="0" borderId="1" xfId="0" applyFont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/>
    </xf>
    <xf numFmtId="0" fontId="0" fillId="4" borderId="1" xfId="0" applyFont="1" applyFill="1" applyBorder="1" applyAlignment="1">
      <alignment horizontal="center"/>
    </xf>
    <xf numFmtId="0" fontId="0" fillId="4" borderId="2" xfId="0" applyFont="1" applyFill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left"/>
    </xf>
    <xf numFmtId="0" fontId="0" fillId="7" borderId="2" xfId="0" applyFont="1" applyFill="1" applyBorder="1" applyAlignment="1">
      <alignment horizontal="center" vertical="center"/>
    </xf>
    <xf numFmtId="0" fontId="0" fillId="7" borderId="3" xfId="0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/>
    </xf>
    <xf numFmtId="0" fontId="8" fillId="7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164" fontId="0" fillId="0" borderId="2" xfId="0" applyNumberFormat="1" applyFont="1" applyBorder="1" applyAlignment="1">
      <alignment horizontal="center"/>
    </xf>
    <xf numFmtId="164" fontId="0" fillId="0" borderId="3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2" fillId="2" borderId="0" xfId="0" applyFont="1" applyFill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30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B1:L21"/>
  <sheetViews>
    <sheetView tabSelected="1" zoomScale="70" zoomScaleNormal="70" workbookViewId="0">
      <selection activeCell="E21" sqref="E21"/>
    </sheetView>
  </sheetViews>
  <sheetFormatPr baseColWidth="10" defaultColWidth="11.453125" defaultRowHeight="14.5" x14ac:dyDescent="0.35"/>
  <cols>
    <col min="1" max="1" width="3.453125" style="17" customWidth="1"/>
    <col min="2" max="2" width="22" style="17" customWidth="1"/>
    <col min="3" max="3" width="20.81640625" style="18" customWidth="1"/>
    <col min="4" max="5" width="16.453125" style="18" customWidth="1"/>
    <col min="6" max="6" width="13.453125" style="18" customWidth="1"/>
    <col min="7" max="7" width="20" style="18" customWidth="1"/>
    <col min="8" max="8" width="9.453125" style="17" customWidth="1"/>
    <col min="9" max="10" width="14.54296875" style="17" customWidth="1"/>
    <col min="11" max="16384" width="11.453125" style="17"/>
  </cols>
  <sheetData>
    <row r="1" spans="2:12" ht="15" customHeight="1" x14ac:dyDescent="0.35">
      <c r="L1" s="19"/>
    </row>
    <row r="2" spans="2:12" ht="15" customHeight="1" x14ac:dyDescent="0.55000000000000004">
      <c r="C2" s="17"/>
      <c r="D2" s="15"/>
      <c r="E2" s="17"/>
      <c r="F2" s="17"/>
      <c r="G2" s="17"/>
    </row>
    <row r="3" spans="2:12" ht="15" customHeight="1" x14ac:dyDescent="0.35">
      <c r="C3" s="17"/>
      <c r="D3" s="17"/>
      <c r="E3" s="17"/>
      <c r="F3" s="17"/>
      <c r="G3" s="17"/>
    </row>
    <row r="4" spans="2:12" ht="53.25" customHeight="1" x14ac:dyDescent="0.35">
      <c r="B4" s="50" t="str">
        <f>+D10&amp;"_"&amp;D11&amp;"_"&amp;D12&amp;"_"&amp;D13&amp;"_"&amp;I8&amp;"_"&amp;YEAR(D16)&amp;"_A1_"&amp;I9</f>
        <v>POT_IX_VILLARRICA_L4_ELECCIONES_2021_A1_6</v>
      </c>
      <c r="C4" s="50"/>
      <c r="D4" s="50"/>
      <c r="E4" s="50"/>
      <c r="F4" s="50"/>
      <c r="G4" s="50"/>
      <c r="H4" s="50"/>
      <c r="I4" s="50"/>
      <c r="J4" s="50"/>
      <c r="L4" s="20"/>
    </row>
    <row r="5" spans="2:12" s="6" customFormat="1" x14ac:dyDescent="0.35">
      <c r="B5" s="17"/>
      <c r="C5" s="17"/>
      <c r="D5" s="17"/>
      <c r="E5" s="17"/>
      <c r="F5" s="17"/>
      <c r="G5" s="17"/>
      <c r="H5" s="17"/>
      <c r="I5" s="17"/>
      <c r="J5" s="17"/>
    </row>
    <row r="6" spans="2:12" s="6" customFormat="1" x14ac:dyDescent="0.35">
      <c r="B6" s="17"/>
      <c r="C6" s="17"/>
      <c r="D6" s="17"/>
      <c r="E6" s="17"/>
      <c r="F6" s="17"/>
      <c r="G6" s="17"/>
      <c r="H6" s="17"/>
      <c r="I6" s="17"/>
      <c r="J6" s="17"/>
    </row>
    <row r="7" spans="2:12" s="6" customFormat="1" x14ac:dyDescent="0.35">
      <c r="B7" s="17"/>
      <c r="C7" s="17"/>
      <c r="D7" s="17"/>
      <c r="E7" s="17"/>
      <c r="F7" s="17"/>
      <c r="G7" s="17"/>
      <c r="H7" s="17"/>
      <c r="I7" s="17"/>
      <c r="J7" s="17"/>
    </row>
    <row r="8" spans="2:12" x14ac:dyDescent="0.35">
      <c r="B8" s="51" t="s">
        <v>50</v>
      </c>
      <c r="C8" s="51"/>
      <c r="D8" s="52" t="s">
        <v>51</v>
      </c>
      <c r="E8" s="53"/>
      <c r="F8" s="17"/>
      <c r="G8" s="46" t="s">
        <v>36</v>
      </c>
      <c r="H8" s="46"/>
      <c r="I8" s="47" t="s">
        <v>84</v>
      </c>
      <c r="J8" s="47"/>
    </row>
    <row r="9" spans="2:12" x14ac:dyDescent="0.35">
      <c r="B9" s="51" t="s">
        <v>47</v>
      </c>
      <c r="C9" s="51"/>
      <c r="D9" s="54" t="s">
        <v>59</v>
      </c>
      <c r="E9" s="54"/>
      <c r="F9" s="17"/>
      <c r="G9" s="46" t="s">
        <v>56</v>
      </c>
      <c r="H9" s="46"/>
      <c r="I9" s="47">
        <v>6</v>
      </c>
      <c r="J9" s="47"/>
    </row>
    <row r="10" spans="2:12" x14ac:dyDescent="0.35">
      <c r="B10" s="46" t="s">
        <v>48</v>
      </c>
      <c r="C10" s="46"/>
      <c r="D10" s="47" t="s">
        <v>58</v>
      </c>
      <c r="E10" s="47"/>
      <c r="F10" s="17"/>
    </row>
    <row r="11" spans="2:12" x14ac:dyDescent="0.35">
      <c r="B11" s="46" t="s">
        <v>37</v>
      </c>
      <c r="C11" s="46"/>
      <c r="D11" s="48" t="s">
        <v>63</v>
      </c>
      <c r="E11" s="49"/>
      <c r="F11" s="17"/>
    </row>
    <row r="12" spans="2:12" x14ac:dyDescent="0.35">
      <c r="B12" s="46" t="s">
        <v>49</v>
      </c>
      <c r="C12" s="46"/>
      <c r="D12" s="47" t="s">
        <v>82</v>
      </c>
      <c r="E12" s="47"/>
      <c r="F12" s="17"/>
    </row>
    <row r="13" spans="2:12" x14ac:dyDescent="0.35">
      <c r="B13" s="46" t="s">
        <v>38</v>
      </c>
      <c r="C13" s="46"/>
      <c r="D13" s="47" t="s">
        <v>69</v>
      </c>
      <c r="E13" s="47"/>
    </row>
    <row r="14" spans="2:12" x14ac:dyDescent="0.35">
      <c r="B14" s="51" t="s">
        <v>57</v>
      </c>
      <c r="C14" s="51"/>
      <c r="D14" s="55" t="s">
        <v>46</v>
      </c>
      <c r="E14" s="55"/>
      <c r="G14" s="17"/>
    </row>
    <row r="15" spans="2:12" x14ac:dyDescent="0.35">
      <c r="B15" s="21"/>
      <c r="C15" s="21"/>
      <c r="G15" s="17"/>
    </row>
    <row r="16" spans="2:12" x14ac:dyDescent="0.35">
      <c r="B16" s="46" t="s">
        <v>39</v>
      </c>
      <c r="C16" s="46"/>
      <c r="D16" s="60">
        <v>44395</v>
      </c>
      <c r="E16" s="61"/>
      <c r="G16" s="22" t="s">
        <v>43</v>
      </c>
      <c r="H16" s="56" t="s">
        <v>85</v>
      </c>
      <c r="I16" s="56"/>
      <c r="J16" s="56"/>
    </row>
    <row r="17" spans="2:10" x14ac:dyDescent="0.35">
      <c r="B17" s="46" t="s">
        <v>40</v>
      </c>
      <c r="C17" s="46"/>
      <c r="D17" s="60">
        <v>44395</v>
      </c>
      <c r="E17" s="61"/>
      <c r="G17" s="22" t="s">
        <v>44</v>
      </c>
      <c r="H17" s="57" t="s">
        <v>83</v>
      </c>
      <c r="I17" s="58"/>
      <c r="J17" s="59"/>
    </row>
    <row r="19" spans="2:10" x14ac:dyDescent="0.35">
      <c r="B19" s="51" t="s">
        <v>45</v>
      </c>
      <c r="C19" s="51"/>
      <c r="D19" s="54">
        <v>511</v>
      </c>
      <c r="E19" s="54"/>
    </row>
    <row r="21" spans="2:10" x14ac:dyDescent="0.35">
      <c r="F21" s="7"/>
    </row>
  </sheetData>
  <mergeCells count="27">
    <mergeCell ref="B16:C16"/>
    <mergeCell ref="H16:J16"/>
    <mergeCell ref="B17:C17"/>
    <mergeCell ref="H17:J17"/>
    <mergeCell ref="B19:C19"/>
    <mergeCell ref="D16:E16"/>
    <mergeCell ref="D17:E17"/>
    <mergeCell ref="D19:E19"/>
    <mergeCell ref="B12:C12"/>
    <mergeCell ref="D12:E12"/>
    <mergeCell ref="B13:C13"/>
    <mergeCell ref="D13:E13"/>
    <mergeCell ref="B14:C14"/>
    <mergeCell ref="D14:E14"/>
    <mergeCell ref="B10:C10"/>
    <mergeCell ref="D10:E10"/>
    <mergeCell ref="B11:C11"/>
    <mergeCell ref="D11:E11"/>
    <mergeCell ref="B4:J4"/>
    <mergeCell ref="B8:C8"/>
    <mergeCell ref="D8:E8"/>
    <mergeCell ref="G8:H8"/>
    <mergeCell ref="I8:J8"/>
    <mergeCell ref="B9:C9"/>
    <mergeCell ref="D9:E9"/>
    <mergeCell ref="G9:H9"/>
    <mergeCell ref="I9:J9"/>
  </mergeCells>
  <conditionalFormatting sqref="D10:E10 H16">
    <cfRule type="expression" dxfId="29" priority="13">
      <formula>D10=""</formula>
    </cfRule>
  </conditionalFormatting>
  <conditionalFormatting sqref="D11:E11">
    <cfRule type="expression" dxfId="28" priority="12">
      <formula>D11=""</formula>
    </cfRule>
  </conditionalFormatting>
  <conditionalFormatting sqref="D12:E12">
    <cfRule type="expression" dxfId="27" priority="11">
      <formula>D12=""</formula>
    </cfRule>
  </conditionalFormatting>
  <conditionalFormatting sqref="D13:E13">
    <cfRule type="expression" dxfId="26" priority="10">
      <formula>D13=""</formula>
    </cfRule>
  </conditionalFormatting>
  <conditionalFormatting sqref="I8:J8">
    <cfRule type="expression" dxfId="25" priority="9">
      <formula>I8=""</formula>
    </cfRule>
  </conditionalFormatting>
  <conditionalFormatting sqref="I9:J9">
    <cfRule type="expression" dxfId="24" priority="8">
      <formula>I9=""</formula>
    </cfRule>
  </conditionalFormatting>
  <conditionalFormatting sqref="D16">
    <cfRule type="expression" dxfId="23" priority="7">
      <formula>D16=""</formula>
    </cfRule>
  </conditionalFormatting>
  <conditionalFormatting sqref="D9:E9">
    <cfRule type="expression" dxfId="22" priority="5">
      <formula>D9=""</formula>
    </cfRule>
  </conditionalFormatting>
  <conditionalFormatting sqref="H17">
    <cfRule type="expression" dxfId="21" priority="3">
      <formula>H17=""</formula>
    </cfRule>
  </conditionalFormatting>
  <conditionalFormatting sqref="D17">
    <cfRule type="expression" dxfId="20" priority="1">
      <formula>D17=""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97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52">
    <tabColor rgb="FFFFC000"/>
  </sheetPr>
  <dimension ref="A1:J15"/>
  <sheetViews>
    <sheetView zoomScale="70" zoomScaleNormal="70" workbookViewId="0">
      <selection activeCell="J11" sqref="J11"/>
    </sheetView>
  </sheetViews>
  <sheetFormatPr baseColWidth="10" defaultColWidth="11.453125" defaultRowHeight="14.5" x14ac:dyDescent="0.35"/>
  <cols>
    <col min="1" max="1" width="3.453125" customWidth="1"/>
    <col min="2" max="2" width="18.453125" style="2" customWidth="1"/>
    <col min="3" max="3" width="19.453125" style="2" customWidth="1"/>
    <col min="4" max="4" width="15.453125" style="5" customWidth="1"/>
    <col min="5" max="7" width="15.453125" style="2" customWidth="1"/>
    <col min="8" max="8" width="18.54296875" style="2" customWidth="1"/>
    <col min="9" max="9" width="16.1796875" style="2" bestFit="1" customWidth="1"/>
    <col min="10" max="10" width="16" style="1" customWidth="1"/>
    <col min="11" max="11" width="8.81640625" style="1" customWidth="1"/>
    <col min="12" max="16384" width="11.453125" style="1"/>
  </cols>
  <sheetData>
    <row r="1" spans="1:10" x14ac:dyDescent="0.35">
      <c r="B1" s="1"/>
      <c r="D1" s="2"/>
      <c r="H1" s="1"/>
      <c r="I1" s="1"/>
    </row>
    <row r="2" spans="1:10" ht="20.5" x14ac:dyDescent="0.45">
      <c r="B2" s="64" t="s">
        <v>55</v>
      </c>
      <c r="C2" s="64"/>
      <c r="D2" s="64"/>
      <c r="E2" s="64"/>
      <c r="F2" s="64"/>
      <c r="G2" s="64"/>
      <c r="H2" s="64"/>
      <c r="I2" s="64"/>
      <c r="J2" s="64"/>
    </row>
    <row r="3" spans="1:10" customFormat="1" x14ac:dyDescent="0.35"/>
    <row r="4" spans="1:10" ht="15.5" x14ac:dyDescent="0.35">
      <c r="B4" s="3" t="s">
        <v>53</v>
      </c>
      <c r="D4" s="2"/>
      <c r="G4" s="1"/>
      <c r="H4" s="1"/>
      <c r="I4" s="1"/>
    </row>
    <row r="5" spans="1:10" ht="6.75" customHeight="1" x14ac:dyDescent="0.35">
      <c r="B5" s="1"/>
      <c r="D5" s="2"/>
      <c r="H5" s="1"/>
      <c r="I5" s="1"/>
    </row>
    <row r="6" spans="1:10" s="10" customFormat="1" ht="24" customHeight="1" x14ac:dyDescent="0.35">
      <c r="A6" s="9"/>
      <c r="B6" s="66" t="s">
        <v>41</v>
      </c>
      <c r="C6" s="67"/>
      <c r="D6" s="68" t="s">
        <v>74</v>
      </c>
      <c r="E6" s="69"/>
      <c r="F6" s="69"/>
      <c r="G6" s="70"/>
      <c r="I6" s="11" t="s">
        <v>42</v>
      </c>
      <c r="J6" s="12" t="s">
        <v>75</v>
      </c>
    </row>
    <row r="7" spans="1:10" customFormat="1" x14ac:dyDescent="0.35"/>
    <row r="8" spans="1:10" x14ac:dyDescent="0.35">
      <c r="B8" s="1"/>
      <c r="D8" s="2"/>
      <c r="H8" s="1"/>
      <c r="I8" s="1"/>
    </row>
    <row r="9" spans="1:10" ht="15.5" x14ac:dyDescent="0.35">
      <c r="B9" s="3" t="s">
        <v>54</v>
      </c>
      <c r="D9" s="2"/>
      <c r="H9" s="1"/>
      <c r="I9" s="1"/>
    </row>
    <row r="10" spans="1:10" ht="13.75" customHeight="1" x14ac:dyDescent="0.35">
      <c r="B10" s="1"/>
      <c r="D10" s="2"/>
      <c r="H10" s="1"/>
      <c r="I10" s="1"/>
    </row>
    <row r="11" spans="1:10" ht="30.75" customHeight="1" x14ac:dyDescent="0.35">
      <c r="B11" s="4" t="s">
        <v>1</v>
      </c>
      <c r="C11" s="4" t="s">
        <v>2</v>
      </c>
      <c r="D11" s="65" t="s">
        <v>3</v>
      </c>
      <c r="E11" s="65"/>
      <c r="F11" s="65" t="s">
        <v>4</v>
      </c>
      <c r="G11" s="65"/>
      <c r="H11" s="14" t="s">
        <v>52</v>
      </c>
      <c r="I11" s="1"/>
    </row>
    <row r="12" spans="1:10" x14ac:dyDescent="0.35">
      <c r="B12" s="8" t="s">
        <v>70</v>
      </c>
      <c r="C12" s="8" t="s">
        <v>64</v>
      </c>
      <c r="D12" s="62" t="s">
        <v>72</v>
      </c>
      <c r="E12" s="63"/>
      <c r="F12" s="62" t="s">
        <v>73</v>
      </c>
      <c r="G12" s="63"/>
      <c r="H12" s="13" t="s">
        <v>46</v>
      </c>
      <c r="I12" s="1"/>
    </row>
    <row r="13" spans="1:10" x14ac:dyDescent="0.35">
      <c r="B13" s="8" t="s">
        <v>70</v>
      </c>
      <c r="C13" s="8" t="s">
        <v>65</v>
      </c>
      <c r="D13" s="62" t="s">
        <v>73</v>
      </c>
      <c r="E13" s="63"/>
      <c r="F13" s="62" t="s">
        <v>72</v>
      </c>
      <c r="G13" s="63"/>
      <c r="H13" s="13" t="s">
        <v>46</v>
      </c>
      <c r="I13" s="1"/>
    </row>
    <row r="14" spans="1:10" x14ac:dyDescent="0.35">
      <c r="B14" s="8" t="s">
        <v>71</v>
      </c>
      <c r="C14" s="8" t="s">
        <v>64</v>
      </c>
      <c r="D14" s="62" t="s">
        <v>72</v>
      </c>
      <c r="E14" s="63"/>
      <c r="F14" s="62" t="s">
        <v>73</v>
      </c>
      <c r="G14" s="63"/>
      <c r="H14" s="13" t="s">
        <v>46</v>
      </c>
    </row>
    <row r="15" spans="1:10" x14ac:dyDescent="0.35">
      <c r="B15" s="8" t="s">
        <v>71</v>
      </c>
      <c r="C15" s="8" t="s">
        <v>65</v>
      </c>
      <c r="D15" s="62" t="s">
        <v>73</v>
      </c>
      <c r="E15" s="63"/>
      <c r="F15" s="62" t="s">
        <v>72</v>
      </c>
      <c r="G15" s="63"/>
      <c r="H15" s="13" t="s">
        <v>46</v>
      </c>
    </row>
  </sheetData>
  <mergeCells count="13">
    <mergeCell ref="D14:E14"/>
    <mergeCell ref="F14:G14"/>
    <mergeCell ref="D15:E15"/>
    <mergeCell ref="F15:G15"/>
    <mergeCell ref="B2:J2"/>
    <mergeCell ref="D12:E12"/>
    <mergeCell ref="F12:G12"/>
    <mergeCell ref="D13:E13"/>
    <mergeCell ref="F13:G13"/>
    <mergeCell ref="D11:E11"/>
    <mergeCell ref="F11:G11"/>
    <mergeCell ref="B6:C6"/>
    <mergeCell ref="D6:G6"/>
  </mergeCells>
  <conditionalFormatting sqref="J6">
    <cfRule type="expression" dxfId="19" priority="274">
      <formula>J6=""</formula>
    </cfRule>
  </conditionalFormatting>
  <conditionalFormatting sqref="D6:G6">
    <cfRule type="expression" dxfId="18" priority="5">
      <formula>D6=""</formula>
    </cfRule>
  </conditionalFormatting>
  <conditionalFormatting sqref="C12">
    <cfRule type="expression" dxfId="17" priority="4">
      <formula>C12=""</formula>
    </cfRule>
  </conditionalFormatting>
  <conditionalFormatting sqref="C13:C15">
    <cfRule type="expression" dxfId="16" priority="3">
      <formula>C13=""</formula>
    </cfRule>
  </conditionalFormatting>
  <conditionalFormatting sqref="B13:B15">
    <cfRule type="expression" dxfId="15" priority="1">
      <formula>B13=""</formula>
    </cfRule>
  </conditionalFormatting>
  <conditionalFormatting sqref="B12">
    <cfRule type="expression" dxfId="14" priority="2">
      <formula>B12=""</formula>
    </cfRule>
  </conditionalFormatting>
  <dataValidations disablePrompts="1" count="1">
    <dataValidation allowBlank="1" showInputMessage="1" showErrorMessage="1" prompt="Origen y Destino como LOCALIDAD" sqref="D11:E11" xr:uid="{00000000-0002-0000-0100-000000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297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B2:P57"/>
  <sheetViews>
    <sheetView topLeftCell="A7" zoomScale="55" zoomScaleNormal="55" zoomScaleSheetLayoutView="55" workbookViewId="0">
      <selection activeCell="J10" sqref="J10"/>
    </sheetView>
  </sheetViews>
  <sheetFormatPr baseColWidth="10" defaultRowHeight="14.5" x14ac:dyDescent="0.35"/>
  <cols>
    <col min="1" max="1" width="4.81640625" customWidth="1"/>
    <col min="2" max="2" width="23.1796875" customWidth="1"/>
    <col min="3" max="9" width="15.81640625" customWidth="1"/>
  </cols>
  <sheetData>
    <row r="2" spans="2:16" ht="20.5" x14ac:dyDescent="0.35">
      <c r="B2" s="71" t="str">
        <f>"PROGRAMA DE OPERACIÓN DEL SERVICIO ("&amp;B7&amp;" - "&amp;C7&amp;")"</f>
        <v>PROGRAMA DE OPERACIÓN DEL SERVICIO (4A - Ida)</v>
      </c>
      <c r="C2" s="71"/>
      <c r="D2" s="71"/>
      <c r="E2" s="71"/>
      <c r="F2" s="71"/>
      <c r="G2" s="71"/>
      <c r="H2" s="71"/>
      <c r="I2" s="71"/>
    </row>
    <row r="4" spans="2:16" s="24" customFormat="1" x14ac:dyDescent="0.35">
      <c r="B4" s="24" t="s">
        <v>0</v>
      </c>
    </row>
    <row r="6" spans="2:16" x14ac:dyDescent="0.35">
      <c r="B6" s="34" t="s">
        <v>1</v>
      </c>
      <c r="C6" s="34" t="s">
        <v>2</v>
      </c>
      <c r="D6" s="34" t="s">
        <v>3</v>
      </c>
      <c r="E6" s="34" t="s">
        <v>4</v>
      </c>
      <c r="F6" s="34" t="s">
        <v>5</v>
      </c>
      <c r="G6" s="23" t="s">
        <v>60</v>
      </c>
    </row>
    <row r="7" spans="2:16" x14ac:dyDescent="0.35">
      <c r="B7" s="25" t="s">
        <v>70</v>
      </c>
      <c r="C7" s="25" t="s">
        <v>64</v>
      </c>
      <c r="D7" s="25" t="s">
        <v>72</v>
      </c>
      <c r="E7" s="25" t="s">
        <v>73</v>
      </c>
      <c r="F7" s="25" t="str">
        <f>+TAPA!I8</f>
        <v>ELECCIONES</v>
      </c>
      <c r="G7" s="16" t="str">
        <f>CONCATENATE(D7, "-",E7)</f>
        <v>Ñancul-Segunda Faja</v>
      </c>
    </row>
    <row r="9" spans="2:16" s="24" customFormat="1" x14ac:dyDescent="0.35">
      <c r="B9" s="24" t="s">
        <v>6</v>
      </c>
    </row>
    <row r="11" spans="2:16" ht="22.5" customHeight="1" x14ac:dyDescent="0.35">
      <c r="B11" s="72" t="s">
        <v>7</v>
      </c>
      <c r="C11" s="72" t="s">
        <v>8</v>
      </c>
      <c r="D11" s="73" t="s">
        <v>66</v>
      </c>
      <c r="E11" s="73"/>
      <c r="F11" s="73" t="s">
        <v>67</v>
      </c>
      <c r="G11" s="73"/>
      <c r="H11" s="73" t="s">
        <v>68</v>
      </c>
      <c r="I11" s="73"/>
    </row>
    <row r="12" spans="2:16" ht="29" x14ac:dyDescent="0.35">
      <c r="B12" s="72"/>
      <c r="C12" s="72"/>
      <c r="D12" s="26" t="s">
        <v>9</v>
      </c>
      <c r="E12" s="26" t="s">
        <v>10</v>
      </c>
      <c r="F12" s="26" t="s">
        <v>9</v>
      </c>
      <c r="G12" s="26" t="s">
        <v>10</v>
      </c>
      <c r="H12" s="26" t="s">
        <v>9</v>
      </c>
      <c r="I12" s="26" t="s">
        <v>10</v>
      </c>
      <c r="K12" s="35"/>
      <c r="L12" s="36" t="s">
        <v>76</v>
      </c>
      <c r="M12" s="36" t="s">
        <v>77</v>
      </c>
      <c r="N12" s="36" t="s">
        <v>78</v>
      </c>
    </row>
    <row r="13" spans="2:16" ht="15.75" customHeight="1" x14ac:dyDescent="0.35">
      <c r="B13" s="27">
        <v>0</v>
      </c>
      <c r="C13" s="28" t="s">
        <v>11</v>
      </c>
      <c r="D13" s="32"/>
      <c r="E13" s="42"/>
      <c r="F13" s="32"/>
      <c r="G13" s="42"/>
      <c r="H13" s="32"/>
      <c r="I13" s="42"/>
      <c r="K13" s="35" t="s">
        <v>79</v>
      </c>
      <c r="L13" s="37">
        <f>COUNTIF($D$13:$D$36,$K13)</f>
        <v>0</v>
      </c>
      <c r="M13" s="37">
        <f>COUNTIF($F$13:$F$36,$K13)</f>
        <v>0</v>
      </c>
      <c r="N13" s="37">
        <f>COUNTIF($H$13:$H$36,$K13)</f>
        <v>5</v>
      </c>
      <c r="O13" s="35">
        <f>L13*21+M13*4+N13*5</f>
        <v>25</v>
      </c>
      <c r="P13" s="38">
        <f>O13/SUM($O$13:$O$15)</f>
        <v>0.38461538461538464</v>
      </c>
    </row>
    <row r="14" spans="2:16" ht="15.5" x14ac:dyDescent="0.35">
      <c r="B14" s="29">
        <v>1</v>
      </c>
      <c r="C14" s="30" t="s">
        <v>12</v>
      </c>
      <c r="D14" s="31"/>
      <c r="E14" s="43"/>
      <c r="F14" s="31"/>
      <c r="G14" s="43"/>
      <c r="H14" s="31"/>
      <c r="I14" s="43"/>
      <c r="K14" s="35" t="s">
        <v>80</v>
      </c>
      <c r="L14" s="37">
        <f>COUNTIF($D$13:$D$36,$K14)</f>
        <v>0</v>
      </c>
      <c r="M14" s="37">
        <f t="shared" ref="M14:M15" si="0">COUNTIF($F$13:$F$36,$K14)</f>
        <v>0</v>
      </c>
      <c r="N14" s="37">
        <f t="shared" ref="N14:N15" si="1">COUNTIF($H$13:$H$36,$K14)</f>
        <v>8</v>
      </c>
      <c r="O14" s="35">
        <f t="shared" ref="O14:O15" si="2">L14*21+M14*4+N14*5</f>
        <v>40</v>
      </c>
      <c r="P14" s="38">
        <f t="shared" ref="P14:P15" si="3">O14/SUM($O$13:$O$15)</f>
        <v>0.61538461538461542</v>
      </c>
    </row>
    <row r="15" spans="2:16" ht="15.5" x14ac:dyDescent="0.35">
      <c r="B15" s="27">
        <v>2</v>
      </c>
      <c r="C15" s="28" t="s">
        <v>13</v>
      </c>
      <c r="D15" s="32"/>
      <c r="E15" s="42"/>
      <c r="F15" s="32"/>
      <c r="G15" s="42"/>
      <c r="H15" s="32"/>
      <c r="I15" s="42"/>
      <c r="K15" s="35" t="s">
        <v>81</v>
      </c>
      <c r="L15" s="37">
        <f>COUNTIF($D$13:$D$36,$K15)</f>
        <v>0</v>
      </c>
      <c r="M15" s="37">
        <f t="shared" si="0"/>
        <v>0</v>
      </c>
      <c r="N15" s="37">
        <f t="shared" si="1"/>
        <v>0</v>
      </c>
      <c r="O15" s="35">
        <f t="shared" si="2"/>
        <v>0</v>
      </c>
      <c r="P15" s="38">
        <f t="shared" si="3"/>
        <v>0</v>
      </c>
    </row>
    <row r="16" spans="2:16" ht="15.5" x14ac:dyDescent="0.35">
      <c r="B16" s="29">
        <v>3</v>
      </c>
      <c r="C16" s="30" t="s">
        <v>14</v>
      </c>
      <c r="D16" s="31"/>
      <c r="E16" s="43"/>
      <c r="F16" s="31"/>
      <c r="G16" s="43"/>
      <c r="H16" s="31"/>
      <c r="I16" s="43"/>
      <c r="N16" s="39"/>
    </row>
    <row r="17" spans="2:14" ht="15.5" x14ac:dyDescent="0.35">
      <c r="B17" s="27">
        <v>4</v>
      </c>
      <c r="C17" s="28" t="s">
        <v>15</v>
      </c>
      <c r="D17" s="32"/>
      <c r="E17" s="42"/>
      <c r="F17" s="32"/>
      <c r="G17" s="42"/>
      <c r="H17" s="32"/>
      <c r="I17" s="42"/>
      <c r="N17" s="39"/>
    </row>
    <row r="18" spans="2:14" ht="15.5" x14ac:dyDescent="0.35">
      <c r="B18" s="29">
        <v>5</v>
      </c>
      <c r="C18" s="30" t="s">
        <v>16</v>
      </c>
      <c r="D18" s="31"/>
      <c r="E18" s="43"/>
      <c r="F18" s="31"/>
      <c r="G18" s="43"/>
      <c r="H18" s="31"/>
      <c r="I18" s="43"/>
      <c r="N18" s="39"/>
    </row>
    <row r="19" spans="2:14" ht="15.5" x14ac:dyDescent="0.35">
      <c r="B19" s="27">
        <v>6</v>
      </c>
      <c r="C19" s="28" t="s">
        <v>17</v>
      </c>
      <c r="D19" s="32"/>
      <c r="E19" s="42"/>
      <c r="F19" s="32"/>
      <c r="G19" s="42"/>
      <c r="H19" s="32"/>
      <c r="I19" s="42"/>
      <c r="N19" s="39"/>
    </row>
    <row r="20" spans="2:14" ht="15.5" x14ac:dyDescent="0.35">
      <c r="B20" s="29">
        <v>7</v>
      </c>
      <c r="C20" s="30" t="s">
        <v>18</v>
      </c>
      <c r="D20" s="31"/>
      <c r="E20" s="43"/>
      <c r="F20" s="31"/>
      <c r="G20" s="43"/>
      <c r="H20" s="31" t="s">
        <v>61</v>
      </c>
      <c r="I20" s="43">
        <v>2</v>
      </c>
    </row>
    <row r="21" spans="2:14" ht="15.5" x14ac:dyDescent="0.35">
      <c r="B21" s="27">
        <v>8</v>
      </c>
      <c r="C21" s="28" t="s">
        <v>19</v>
      </c>
      <c r="D21" s="32"/>
      <c r="E21" s="42"/>
      <c r="F21" s="32"/>
      <c r="G21" s="42"/>
      <c r="H21" s="32" t="s">
        <v>61</v>
      </c>
      <c r="I21" s="42">
        <v>3</v>
      </c>
    </row>
    <row r="22" spans="2:14" ht="15.5" x14ac:dyDescent="0.35">
      <c r="B22" s="29">
        <v>9</v>
      </c>
      <c r="C22" s="30" t="s">
        <v>20</v>
      </c>
      <c r="D22" s="31"/>
      <c r="E22" s="43"/>
      <c r="F22" s="31"/>
      <c r="G22" s="43"/>
      <c r="H22" s="31" t="s">
        <v>62</v>
      </c>
      <c r="I22" s="43">
        <v>3</v>
      </c>
    </row>
    <row r="23" spans="2:14" ht="15.5" x14ac:dyDescent="0.35">
      <c r="B23" s="27">
        <v>10</v>
      </c>
      <c r="C23" s="28" t="s">
        <v>21</v>
      </c>
      <c r="D23" s="32"/>
      <c r="E23" s="42"/>
      <c r="F23" s="32"/>
      <c r="G23" s="42"/>
      <c r="H23" s="32" t="s">
        <v>62</v>
      </c>
      <c r="I23" s="42">
        <v>3</v>
      </c>
    </row>
    <row r="24" spans="2:14" ht="15.5" x14ac:dyDescent="0.35">
      <c r="B24" s="29">
        <v>11</v>
      </c>
      <c r="C24" s="30" t="s">
        <v>22</v>
      </c>
      <c r="D24" s="31"/>
      <c r="E24" s="43"/>
      <c r="F24" s="31"/>
      <c r="G24" s="43"/>
      <c r="H24" s="31" t="s">
        <v>62</v>
      </c>
      <c r="I24" s="43">
        <v>2</v>
      </c>
    </row>
    <row r="25" spans="2:14" ht="15.5" x14ac:dyDescent="0.35">
      <c r="B25" s="27">
        <v>12</v>
      </c>
      <c r="C25" s="28" t="s">
        <v>23</v>
      </c>
      <c r="D25" s="32"/>
      <c r="E25" s="42"/>
      <c r="F25" s="32"/>
      <c r="G25" s="42"/>
      <c r="H25" s="32" t="s">
        <v>62</v>
      </c>
      <c r="I25" s="42">
        <v>3</v>
      </c>
    </row>
    <row r="26" spans="2:14" ht="15.5" x14ac:dyDescent="0.35">
      <c r="B26" s="29">
        <v>13</v>
      </c>
      <c r="C26" s="30" t="s">
        <v>24</v>
      </c>
      <c r="D26" s="31"/>
      <c r="E26" s="43"/>
      <c r="F26" s="31"/>
      <c r="G26" s="43"/>
      <c r="H26" s="31" t="s">
        <v>61</v>
      </c>
      <c r="I26" s="43">
        <v>3</v>
      </c>
    </row>
    <row r="27" spans="2:14" ht="15.5" x14ac:dyDescent="0.35">
      <c r="B27" s="27">
        <v>14</v>
      </c>
      <c r="C27" s="28" t="s">
        <v>25</v>
      </c>
      <c r="D27" s="32"/>
      <c r="E27" s="42"/>
      <c r="F27" s="32"/>
      <c r="G27" s="42"/>
      <c r="H27" s="32" t="s">
        <v>62</v>
      </c>
      <c r="I27" s="42">
        <v>2</v>
      </c>
    </row>
    <row r="28" spans="2:14" ht="15.5" x14ac:dyDescent="0.35">
      <c r="B28" s="29">
        <v>15</v>
      </c>
      <c r="C28" s="30" t="s">
        <v>26</v>
      </c>
      <c r="D28" s="31"/>
      <c r="E28" s="43"/>
      <c r="F28" s="31"/>
      <c r="G28" s="43"/>
      <c r="H28" s="31" t="s">
        <v>62</v>
      </c>
      <c r="I28" s="43">
        <v>2</v>
      </c>
    </row>
    <row r="29" spans="2:14" ht="15.5" x14ac:dyDescent="0.35">
      <c r="B29" s="27">
        <v>16</v>
      </c>
      <c r="C29" s="28" t="s">
        <v>27</v>
      </c>
      <c r="D29" s="32"/>
      <c r="E29" s="42"/>
      <c r="F29" s="32"/>
      <c r="G29" s="42"/>
      <c r="H29" s="32" t="s">
        <v>62</v>
      </c>
      <c r="I29" s="42">
        <v>2</v>
      </c>
    </row>
    <row r="30" spans="2:14" ht="15.5" x14ac:dyDescent="0.35">
      <c r="B30" s="29">
        <v>17</v>
      </c>
      <c r="C30" s="30" t="s">
        <v>28</v>
      </c>
      <c r="D30" s="31"/>
      <c r="E30" s="43"/>
      <c r="F30" s="31"/>
      <c r="G30" s="43"/>
      <c r="H30" s="31" t="s">
        <v>61</v>
      </c>
      <c r="I30" s="43">
        <v>3</v>
      </c>
    </row>
    <row r="31" spans="2:14" ht="15.5" x14ac:dyDescent="0.35">
      <c r="B31" s="27">
        <v>18</v>
      </c>
      <c r="C31" s="28" t="s">
        <v>29</v>
      </c>
      <c r="D31" s="32"/>
      <c r="E31" s="42"/>
      <c r="F31" s="32"/>
      <c r="G31" s="42"/>
      <c r="H31" s="32" t="s">
        <v>61</v>
      </c>
      <c r="I31" s="42">
        <v>3</v>
      </c>
    </row>
    <row r="32" spans="2:14" ht="15.5" x14ac:dyDescent="0.35">
      <c r="B32" s="29">
        <v>19</v>
      </c>
      <c r="C32" s="30" t="s">
        <v>30</v>
      </c>
      <c r="D32" s="31"/>
      <c r="E32" s="43"/>
      <c r="F32" s="31"/>
      <c r="G32" s="43"/>
      <c r="H32" s="31" t="s">
        <v>62</v>
      </c>
      <c r="I32" s="43">
        <v>2</v>
      </c>
    </row>
    <row r="33" spans="2:9" ht="15.5" x14ac:dyDescent="0.35">
      <c r="B33" s="27">
        <v>20</v>
      </c>
      <c r="C33" s="28" t="s">
        <v>31</v>
      </c>
      <c r="D33" s="32"/>
      <c r="E33" s="42"/>
      <c r="F33" s="32"/>
      <c r="G33" s="42"/>
      <c r="H33" s="32"/>
      <c r="I33" s="42"/>
    </row>
    <row r="34" spans="2:9" ht="15.5" x14ac:dyDescent="0.35">
      <c r="B34" s="29">
        <v>21</v>
      </c>
      <c r="C34" s="30" t="s">
        <v>32</v>
      </c>
      <c r="D34" s="31"/>
      <c r="E34" s="43"/>
      <c r="F34" s="31"/>
      <c r="G34" s="43"/>
      <c r="H34" s="31"/>
      <c r="I34" s="43"/>
    </row>
    <row r="35" spans="2:9" ht="15.5" x14ac:dyDescent="0.35">
      <c r="B35" s="27">
        <v>22</v>
      </c>
      <c r="C35" s="28" t="s">
        <v>33</v>
      </c>
      <c r="D35" s="32"/>
      <c r="E35" s="42"/>
      <c r="F35" s="32"/>
      <c r="G35" s="42"/>
      <c r="H35" s="32"/>
      <c r="I35" s="42"/>
    </row>
    <row r="36" spans="2:9" ht="15.5" x14ac:dyDescent="0.35">
      <c r="B36" s="29">
        <v>23</v>
      </c>
      <c r="C36" s="30" t="s">
        <v>34</v>
      </c>
      <c r="D36" s="31"/>
      <c r="E36" s="43"/>
      <c r="F36" s="31"/>
      <c r="G36" s="43"/>
      <c r="H36" s="31"/>
      <c r="I36" s="43"/>
    </row>
    <row r="37" spans="2:9" ht="15.5" x14ac:dyDescent="0.35">
      <c r="B37" s="27" t="s">
        <v>35</v>
      </c>
      <c r="C37" s="28"/>
      <c r="D37" s="44"/>
      <c r="E37" s="44"/>
      <c r="F37" s="44"/>
      <c r="G37" s="44"/>
      <c r="H37" s="44"/>
      <c r="I37" s="44">
        <f>+IF(SUM(I13:I36)=0,"",SUM(I13:I36))</f>
        <v>33</v>
      </c>
    </row>
    <row r="55" spans="10:14" x14ac:dyDescent="0.35">
      <c r="J55" s="33"/>
      <c r="K55" s="33"/>
      <c r="L55" s="33"/>
      <c r="M55" s="33"/>
      <c r="N55" s="33"/>
    </row>
    <row r="56" spans="10:14" x14ac:dyDescent="0.35">
      <c r="J56" s="33"/>
      <c r="K56" s="33"/>
      <c r="L56" s="33"/>
      <c r="M56" s="33"/>
      <c r="N56" s="33"/>
    </row>
    <row r="57" spans="10:14" x14ac:dyDescent="0.35">
      <c r="J57" s="33"/>
      <c r="K57" s="33"/>
      <c r="L57" s="40"/>
      <c r="M57" s="40"/>
      <c r="N57" s="40"/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C7:E7">
    <cfRule type="expression" dxfId="13" priority="1">
      <formula>C7=""</formula>
    </cfRule>
  </conditionalFormatting>
  <conditionalFormatting sqref="B7">
    <cfRule type="expression" dxfId="12" priority="2">
      <formula>B7=""</formula>
    </cfRule>
  </conditionalFormatting>
  <conditionalFormatting sqref="F7">
    <cfRule type="expression" dxfId="11" priority="3">
      <formula>F7=""</formula>
    </cfRule>
  </conditionalFormatting>
  <printOptions horizontalCentered="1"/>
  <pageMargins left="0.70833330000000005" right="0.70833330000000005" top="0.74791660000000004" bottom="0.74791660000000004" header="0.3152778" footer="0.3152778"/>
  <pageSetup paperSize="297" scale="6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B2:P37"/>
  <sheetViews>
    <sheetView topLeftCell="A10" zoomScale="55" zoomScaleNormal="55" zoomScaleSheetLayoutView="55" workbookViewId="0">
      <selection activeCell="M19" sqref="M19"/>
    </sheetView>
  </sheetViews>
  <sheetFormatPr baseColWidth="10" defaultRowHeight="14.5" x14ac:dyDescent="0.35"/>
  <cols>
    <col min="1" max="1" width="4.81640625" customWidth="1"/>
    <col min="2" max="2" width="23.1796875" customWidth="1"/>
    <col min="3" max="9" width="15.81640625" customWidth="1"/>
  </cols>
  <sheetData>
    <row r="2" spans="2:16" ht="20.5" x14ac:dyDescent="0.35">
      <c r="B2" s="71" t="str">
        <f>"PROGRAMA DE OPERACIÓN DEL SERVICIO ("&amp;B7&amp;" - "&amp;C7&amp;")"</f>
        <v>PROGRAMA DE OPERACIÓN DEL SERVICIO (4A - Regreso)</v>
      </c>
      <c r="C2" s="71"/>
      <c r="D2" s="71"/>
      <c r="E2" s="71"/>
      <c r="F2" s="71"/>
      <c r="G2" s="71"/>
      <c r="H2" s="71"/>
      <c r="I2" s="71"/>
    </row>
    <row r="4" spans="2:16" s="24" customFormat="1" x14ac:dyDescent="0.35">
      <c r="B4" s="24" t="s">
        <v>0</v>
      </c>
    </row>
    <row r="6" spans="2:16" x14ac:dyDescent="0.35">
      <c r="B6" s="34" t="s">
        <v>1</v>
      </c>
      <c r="C6" s="34" t="s">
        <v>2</v>
      </c>
      <c r="D6" s="34" t="s">
        <v>3</v>
      </c>
      <c r="E6" s="34" t="s">
        <v>4</v>
      </c>
      <c r="F6" s="34" t="s">
        <v>5</v>
      </c>
      <c r="G6" s="23" t="s">
        <v>60</v>
      </c>
    </row>
    <row r="7" spans="2:16" x14ac:dyDescent="0.35">
      <c r="B7" s="25" t="s">
        <v>70</v>
      </c>
      <c r="C7" s="25" t="s">
        <v>65</v>
      </c>
      <c r="D7" s="25" t="s">
        <v>73</v>
      </c>
      <c r="E7" s="25" t="s">
        <v>72</v>
      </c>
      <c r="F7" s="25" t="str">
        <f>+TAPA!I8</f>
        <v>ELECCIONES</v>
      </c>
      <c r="G7" s="16" t="str">
        <f>CONCATENATE(D7, "-",E7)</f>
        <v>Segunda Faja-Ñancul</v>
      </c>
    </row>
    <row r="9" spans="2:16" s="24" customFormat="1" x14ac:dyDescent="0.35">
      <c r="B9" s="24" t="s">
        <v>6</v>
      </c>
    </row>
    <row r="11" spans="2:16" ht="22.5" customHeight="1" x14ac:dyDescent="0.35">
      <c r="B11" s="72" t="s">
        <v>7</v>
      </c>
      <c r="C11" s="72" t="s">
        <v>8</v>
      </c>
      <c r="D11" s="73" t="s">
        <v>66</v>
      </c>
      <c r="E11" s="73"/>
      <c r="F11" s="73" t="s">
        <v>67</v>
      </c>
      <c r="G11" s="73"/>
      <c r="H11" s="73" t="s">
        <v>68</v>
      </c>
      <c r="I11" s="73"/>
    </row>
    <row r="12" spans="2:16" ht="29" x14ac:dyDescent="0.35">
      <c r="B12" s="72"/>
      <c r="C12" s="72"/>
      <c r="D12" s="26" t="s">
        <v>9</v>
      </c>
      <c r="E12" s="26" t="s">
        <v>10</v>
      </c>
      <c r="F12" s="26" t="s">
        <v>9</v>
      </c>
      <c r="G12" s="26" t="s">
        <v>10</v>
      </c>
      <c r="H12" s="26" t="s">
        <v>9</v>
      </c>
      <c r="I12" s="26" t="s">
        <v>10</v>
      </c>
      <c r="K12" s="35"/>
      <c r="L12" s="36" t="s">
        <v>76</v>
      </c>
      <c r="M12" s="36" t="s">
        <v>77</v>
      </c>
      <c r="N12" s="36" t="s">
        <v>78</v>
      </c>
    </row>
    <row r="13" spans="2:16" ht="15.75" customHeight="1" x14ac:dyDescent="0.35">
      <c r="B13" s="27">
        <v>0</v>
      </c>
      <c r="C13" s="28" t="s">
        <v>11</v>
      </c>
      <c r="D13" s="32"/>
      <c r="E13" s="42"/>
      <c r="F13" s="32"/>
      <c r="G13" s="42"/>
      <c r="H13" s="32"/>
      <c r="I13" s="42"/>
      <c r="K13" s="35" t="s">
        <v>79</v>
      </c>
      <c r="L13" s="37">
        <f>COUNTIF($D$13:$D$36,$K13)</f>
        <v>0</v>
      </c>
      <c r="M13" s="37">
        <f>COUNTIF($F$13:$F$36,$K13)</f>
        <v>0</v>
      </c>
      <c r="N13" s="37">
        <f>COUNTIF($H$13:$H$36,$K13)</f>
        <v>5</v>
      </c>
      <c r="O13" s="35">
        <f>L13*21+M13*4+N13*5</f>
        <v>25</v>
      </c>
      <c r="P13" s="38">
        <f>O13/SUM($O$13:$O$15)</f>
        <v>0.38461538461538464</v>
      </c>
    </row>
    <row r="14" spans="2:16" ht="15.5" x14ac:dyDescent="0.35">
      <c r="B14" s="29">
        <v>1</v>
      </c>
      <c r="C14" s="30" t="s">
        <v>12</v>
      </c>
      <c r="D14" s="31"/>
      <c r="E14" s="43"/>
      <c r="F14" s="31"/>
      <c r="G14" s="43"/>
      <c r="H14" s="31"/>
      <c r="I14" s="43"/>
      <c r="K14" s="35" t="s">
        <v>80</v>
      </c>
      <c r="L14" s="37">
        <f>COUNTIF($D$13:$D$36,$K14)</f>
        <v>0</v>
      </c>
      <c r="M14" s="37">
        <f t="shared" ref="M14:M15" si="0">COUNTIF($F$13:$F$36,$K14)</f>
        <v>0</v>
      </c>
      <c r="N14" s="37">
        <f t="shared" ref="N14:N15" si="1">COUNTIF($H$13:$H$36,$K14)</f>
        <v>8</v>
      </c>
      <c r="O14" s="35">
        <f t="shared" ref="O14:O15" si="2">L14*21+M14*4+N14*5</f>
        <v>40</v>
      </c>
      <c r="P14" s="38">
        <f t="shared" ref="P14:P15" si="3">O14/SUM($O$13:$O$15)</f>
        <v>0.61538461538461542</v>
      </c>
    </row>
    <row r="15" spans="2:16" ht="15.5" x14ac:dyDescent="0.35">
      <c r="B15" s="27">
        <v>2</v>
      </c>
      <c r="C15" s="28" t="s">
        <v>13</v>
      </c>
      <c r="D15" s="32"/>
      <c r="E15" s="42"/>
      <c r="F15" s="32"/>
      <c r="G15" s="42"/>
      <c r="H15" s="32"/>
      <c r="I15" s="42"/>
      <c r="K15" s="35" t="s">
        <v>81</v>
      </c>
      <c r="L15" s="37">
        <f>COUNTIF($D$13:$D$36,$K15)</f>
        <v>0</v>
      </c>
      <c r="M15" s="37">
        <f t="shared" si="0"/>
        <v>0</v>
      </c>
      <c r="N15" s="37">
        <f t="shared" si="1"/>
        <v>0</v>
      </c>
      <c r="O15" s="35">
        <f t="shared" si="2"/>
        <v>0</v>
      </c>
      <c r="P15" s="38">
        <f t="shared" si="3"/>
        <v>0</v>
      </c>
    </row>
    <row r="16" spans="2:16" ht="15.5" x14ac:dyDescent="0.35">
      <c r="B16" s="29">
        <v>3</v>
      </c>
      <c r="C16" s="30" t="s">
        <v>14</v>
      </c>
      <c r="D16" s="31"/>
      <c r="E16" s="43"/>
      <c r="F16" s="31"/>
      <c r="G16" s="43"/>
      <c r="H16" s="31"/>
      <c r="I16" s="43"/>
      <c r="N16" s="39"/>
    </row>
    <row r="17" spans="2:14" ht="15.5" x14ac:dyDescent="0.35">
      <c r="B17" s="27">
        <v>4</v>
      </c>
      <c r="C17" s="28" t="s">
        <v>15</v>
      </c>
      <c r="D17" s="32"/>
      <c r="E17" s="42"/>
      <c r="F17" s="32"/>
      <c r="G17" s="42"/>
      <c r="H17" s="32"/>
      <c r="I17" s="42"/>
      <c r="N17" s="39"/>
    </row>
    <row r="18" spans="2:14" ht="15.5" x14ac:dyDescent="0.35">
      <c r="B18" s="29">
        <v>5</v>
      </c>
      <c r="C18" s="30" t="s">
        <v>16</v>
      </c>
      <c r="D18" s="31"/>
      <c r="E18" s="43"/>
      <c r="F18" s="31"/>
      <c r="G18" s="43"/>
      <c r="H18" s="31"/>
      <c r="I18" s="43"/>
      <c r="N18" s="39"/>
    </row>
    <row r="19" spans="2:14" ht="15.5" x14ac:dyDescent="0.35">
      <c r="B19" s="27">
        <v>6</v>
      </c>
      <c r="C19" s="28" t="s">
        <v>17</v>
      </c>
      <c r="D19" s="32"/>
      <c r="E19" s="42"/>
      <c r="F19" s="32"/>
      <c r="G19" s="42"/>
      <c r="H19" s="32"/>
      <c r="I19" s="42"/>
      <c r="N19" s="39"/>
    </row>
    <row r="20" spans="2:14" ht="15.5" x14ac:dyDescent="0.35">
      <c r="B20" s="29">
        <v>7</v>
      </c>
      <c r="C20" s="30" t="s">
        <v>18</v>
      </c>
      <c r="D20" s="31"/>
      <c r="E20" s="43"/>
      <c r="F20" s="31"/>
      <c r="G20" s="43"/>
      <c r="H20" s="31" t="s">
        <v>61</v>
      </c>
      <c r="I20" s="43">
        <v>2</v>
      </c>
    </row>
    <row r="21" spans="2:14" ht="15.5" x14ac:dyDescent="0.35">
      <c r="B21" s="27">
        <v>8</v>
      </c>
      <c r="C21" s="28" t="s">
        <v>19</v>
      </c>
      <c r="D21" s="32"/>
      <c r="E21" s="42"/>
      <c r="F21" s="32"/>
      <c r="G21" s="42"/>
      <c r="H21" s="32" t="s">
        <v>61</v>
      </c>
      <c r="I21" s="42">
        <v>3</v>
      </c>
    </row>
    <row r="22" spans="2:14" ht="15.5" x14ac:dyDescent="0.35">
      <c r="B22" s="29">
        <v>9</v>
      </c>
      <c r="C22" s="30" t="s">
        <v>20</v>
      </c>
      <c r="D22" s="31"/>
      <c r="E22" s="43"/>
      <c r="F22" s="31"/>
      <c r="G22" s="43"/>
      <c r="H22" s="31" t="s">
        <v>61</v>
      </c>
      <c r="I22" s="43">
        <v>3</v>
      </c>
    </row>
    <row r="23" spans="2:14" ht="15.5" x14ac:dyDescent="0.35">
      <c r="B23" s="27">
        <v>10</v>
      </c>
      <c r="C23" s="28" t="s">
        <v>21</v>
      </c>
      <c r="D23" s="32"/>
      <c r="E23" s="42"/>
      <c r="F23" s="32"/>
      <c r="G23" s="42"/>
      <c r="H23" s="32" t="s">
        <v>62</v>
      </c>
      <c r="I23" s="42">
        <v>3</v>
      </c>
    </row>
    <row r="24" spans="2:14" ht="15.5" x14ac:dyDescent="0.35">
      <c r="B24" s="29">
        <v>11</v>
      </c>
      <c r="C24" s="30" t="s">
        <v>22</v>
      </c>
      <c r="D24" s="31"/>
      <c r="E24" s="43"/>
      <c r="F24" s="31"/>
      <c r="G24" s="43"/>
      <c r="H24" s="31" t="s">
        <v>62</v>
      </c>
      <c r="I24" s="43">
        <v>2</v>
      </c>
    </row>
    <row r="25" spans="2:14" ht="15.5" x14ac:dyDescent="0.35">
      <c r="B25" s="27">
        <v>12</v>
      </c>
      <c r="C25" s="28" t="s">
        <v>23</v>
      </c>
      <c r="D25" s="32"/>
      <c r="E25" s="42"/>
      <c r="F25" s="32"/>
      <c r="G25" s="42"/>
      <c r="H25" s="32" t="s">
        <v>62</v>
      </c>
      <c r="I25" s="42">
        <v>3</v>
      </c>
    </row>
    <row r="26" spans="2:14" ht="15.5" x14ac:dyDescent="0.35">
      <c r="B26" s="29">
        <v>13</v>
      </c>
      <c r="C26" s="30" t="s">
        <v>24</v>
      </c>
      <c r="D26" s="31"/>
      <c r="E26" s="43"/>
      <c r="F26" s="31"/>
      <c r="G26" s="43"/>
      <c r="H26" s="31" t="s">
        <v>62</v>
      </c>
      <c r="I26" s="43">
        <v>3</v>
      </c>
    </row>
    <row r="27" spans="2:14" ht="15.5" x14ac:dyDescent="0.35">
      <c r="B27" s="27">
        <v>14</v>
      </c>
      <c r="C27" s="28" t="s">
        <v>25</v>
      </c>
      <c r="D27" s="32"/>
      <c r="E27" s="42"/>
      <c r="F27" s="32"/>
      <c r="G27" s="42"/>
      <c r="H27" s="32" t="s">
        <v>61</v>
      </c>
      <c r="I27" s="42">
        <v>2</v>
      </c>
    </row>
    <row r="28" spans="2:14" ht="15.5" x14ac:dyDescent="0.35">
      <c r="B28" s="29">
        <v>15</v>
      </c>
      <c r="C28" s="30" t="s">
        <v>26</v>
      </c>
      <c r="D28" s="31"/>
      <c r="E28" s="43"/>
      <c r="F28" s="31"/>
      <c r="G28" s="43"/>
      <c r="H28" s="31" t="s">
        <v>62</v>
      </c>
      <c r="I28" s="43">
        <v>2</v>
      </c>
    </row>
    <row r="29" spans="2:14" ht="15.5" x14ac:dyDescent="0.35">
      <c r="B29" s="27">
        <v>16</v>
      </c>
      <c r="C29" s="28" t="s">
        <v>27</v>
      </c>
      <c r="D29" s="32"/>
      <c r="E29" s="42"/>
      <c r="F29" s="32"/>
      <c r="G29" s="42"/>
      <c r="H29" s="32" t="s">
        <v>62</v>
      </c>
      <c r="I29" s="42">
        <v>2</v>
      </c>
    </row>
    <row r="30" spans="2:14" ht="15.5" x14ac:dyDescent="0.35">
      <c r="B30" s="29">
        <v>17</v>
      </c>
      <c r="C30" s="30" t="s">
        <v>28</v>
      </c>
      <c r="D30" s="31"/>
      <c r="E30" s="43"/>
      <c r="F30" s="31"/>
      <c r="G30" s="43"/>
      <c r="H30" s="31" t="s">
        <v>62</v>
      </c>
      <c r="I30" s="43">
        <v>3</v>
      </c>
    </row>
    <row r="31" spans="2:14" ht="15.5" x14ac:dyDescent="0.35">
      <c r="B31" s="27">
        <v>18</v>
      </c>
      <c r="C31" s="28" t="s">
        <v>29</v>
      </c>
      <c r="D31" s="32"/>
      <c r="E31" s="42"/>
      <c r="F31" s="32"/>
      <c r="G31" s="42"/>
      <c r="H31" s="32" t="s">
        <v>61</v>
      </c>
      <c r="I31" s="42">
        <v>3</v>
      </c>
    </row>
    <row r="32" spans="2:14" ht="15.5" x14ac:dyDescent="0.35">
      <c r="B32" s="29">
        <v>19</v>
      </c>
      <c r="C32" s="30" t="s">
        <v>30</v>
      </c>
      <c r="D32" s="31"/>
      <c r="E32" s="43"/>
      <c r="F32" s="31"/>
      <c r="G32" s="43"/>
      <c r="H32" s="31" t="s">
        <v>62</v>
      </c>
      <c r="I32" s="43">
        <v>2</v>
      </c>
    </row>
    <row r="33" spans="2:9" ht="15.5" x14ac:dyDescent="0.35">
      <c r="B33" s="27">
        <v>20</v>
      </c>
      <c r="C33" s="28" t="s">
        <v>31</v>
      </c>
      <c r="D33" s="32"/>
      <c r="E33" s="45"/>
      <c r="F33" s="32"/>
      <c r="G33" s="42"/>
      <c r="H33" s="32"/>
      <c r="I33" s="45"/>
    </row>
    <row r="34" spans="2:9" ht="15.5" x14ac:dyDescent="0.35">
      <c r="B34" s="29">
        <v>21</v>
      </c>
      <c r="C34" s="30" t="s">
        <v>32</v>
      </c>
      <c r="D34" s="31"/>
      <c r="E34" s="43"/>
      <c r="F34" s="31"/>
      <c r="G34" s="43"/>
      <c r="H34" s="31"/>
      <c r="I34" s="43"/>
    </row>
    <row r="35" spans="2:9" ht="15.5" x14ac:dyDescent="0.35">
      <c r="B35" s="27">
        <v>22</v>
      </c>
      <c r="C35" s="28" t="s">
        <v>33</v>
      </c>
      <c r="D35" s="32"/>
      <c r="E35" s="42"/>
      <c r="F35" s="32"/>
      <c r="G35" s="42"/>
      <c r="H35" s="32"/>
      <c r="I35" s="42"/>
    </row>
    <row r="36" spans="2:9" ht="15.5" x14ac:dyDescent="0.35">
      <c r="B36" s="29">
        <v>23</v>
      </c>
      <c r="C36" s="30" t="s">
        <v>34</v>
      </c>
      <c r="D36" s="31"/>
      <c r="E36" s="43"/>
      <c r="F36" s="31"/>
      <c r="G36" s="43"/>
      <c r="H36" s="31"/>
      <c r="I36" s="43"/>
    </row>
    <row r="37" spans="2:9" ht="15.5" x14ac:dyDescent="0.35">
      <c r="B37" s="27" t="s">
        <v>35</v>
      </c>
      <c r="C37" s="28"/>
      <c r="D37" s="44"/>
      <c r="E37" s="44"/>
      <c r="F37" s="44"/>
      <c r="G37" s="44"/>
      <c r="H37" s="44"/>
      <c r="I37" s="44">
        <f>+IF(SUM(I13:I36)=0,"",SUM(I13:I36))</f>
        <v>33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:E7">
    <cfRule type="expression" dxfId="10" priority="1">
      <formula>D7=""</formula>
    </cfRule>
  </conditionalFormatting>
  <conditionalFormatting sqref="B7">
    <cfRule type="expression" dxfId="9" priority="2">
      <formula>B7=""</formula>
    </cfRule>
  </conditionalFormatting>
  <conditionalFormatting sqref="C7">
    <cfRule type="expression" dxfId="8" priority="3">
      <formula>C7=""</formula>
    </cfRule>
  </conditionalFormatting>
  <conditionalFormatting sqref="F7">
    <cfRule type="expression" dxfId="7" priority="4">
      <formula>F7=""</formula>
    </cfRule>
  </conditionalFormatting>
  <printOptions horizontalCentered="1"/>
  <pageMargins left="0.70833330000000005" right="0.70833330000000005" top="0.74791660000000004" bottom="0.74791660000000004" header="0.3152778" footer="0.3152778"/>
  <pageSetup paperSize="297" scale="6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  <pageSetUpPr fitToPage="1"/>
  </sheetPr>
  <dimension ref="B2:P57"/>
  <sheetViews>
    <sheetView topLeftCell="A7" zoomScale="55" zoomScaleNormal="55" zoomScaleSheetLayoutView="55" workbookViewId="0">
      <selection activeCell="M27" sqref="M27"/>
    </sheetView>
  </sheetViews>
  <sheetFormatPr baseColWidth="10" defaultRowHeight="14.5" x14ac:dyDescent="0.35"/>
  <cols>
    <col min="1" max="1" width="4.81640625" customWidth="1"/>
    <col min="2" max="2" width="23.1796875" customWidth="1"/>
    <col min="3" max="9" width="15.81640625" customWidth="1"/>
  </cols>
  <sheetData>
    <row r="2" spans="2:16" ht="20.5" x14ac:dyDescent="0.35">
      <c r="B2" s="71" t="str">
        <f>"PROGRAMA DE OPERACIÓN DEL SERVICIO ("&amp;B7&amp;" - "&amp;C7&amp;")"</f>
        <v>PROGRAMA DE OPERACIÓN DEL SERVICIO (4B - Ida)</v>
      </c>
      <c r="C2" s="71"/>
      <c r="D2" s="71"/>
      <c r="E2" s="71"/>
      <c r="F2" s="71"/>
      <c r="G2" s="71"/>
      <c r="H2" s="71"/>
      <c r="I2" s="71"/>
    </row>
    <row r="4" spans="2:16" s="24" customFormat="1" x14ac:dyDescent="0.35">
      <c r="B4" s="24" t="s">
        <v>0</v>
      </c>
    </row>
    <row r="6" spans="2:16" x14ac:dyDescent="0.35">
      <c r="B6" s="34" t="s">
        <v>1</v>
      </c>
      <c r="C6" s="34" t="s">
        <v>2</v>
      </c>
      <c r="D6" s="34" t="s">
        <v>3</v>
      </c>
      <c r="E6" s="34" t="s">
        <v>4</v>
      </c>
      <c r="F6" s="34" t="s">
        <v>5</v>
      </c>
      <c r="G6" s="23" t="s">
        <v>60</v>
      </c>
    </row>
    <row r="7" spans="2:16" x14ac:dyDescent="0.35">
      <c r="B7" s="25" t="s">
        <v>71</v>
      </c>
      <c r="C7" s="25" t="s">
        <v>64</v>
      </c>
      <c r="D7" s="25" t="s">
        <v>72</v>
      </c>
      <c r="E7" s="25" t="s">
        <v>73</v>
      </c>
      <c r="F7" s="25" t="str">
        <f>+TAPA!I8</f>
        <v>ELECCIONES</v>
      </c>
      <c r="G7" s="16" t="str">
        <f>CONCATENATE(D7, "-",E7)</f>
        <v>Ñancul-Segunda Faja</v>
      </c>
    </row>
    <row r="9" spans="2:16" s="24" customFormat="1" x14ac:dyDescent="0.35">
      <c r="B9" s="24" t="s">
        <v>6</v>
      </c>
    </row>
    <row r="11" spans="2:16" ht="22.5" customHeight="1" x14ac:dyDescent="0.35">
      <c r="B11" s="72" t="s">
        <v>7</v>
      </c>
      <c r="C11" s="72" t="s">
        <v>8</v>
      </c>
      <c r="D11" s="73" t="s">
        <v>66</v>
      </c>
      <c r="E11" s="73"/>
      <c r="F11" s="73" t="s">
        <v>67</v>
      </c>
      <c r="G11" s="73"/>
      <c r="H11" s="73" t="s">
        <v>68</v>
      </c>
      <c r="I11" s="73"/>
    </row>
    <row r="12" spans="2:16" ht="29" x14ac:dyDescent="0.35">
      <c r="B12" s="72"/>
      <c r="C12" s="72"/>
      <c r="D12" s="26" t="s">
        <v>9</v>
      </c>
      <c r="E12" s="26" t="s">
        <v>10</v>
      </c>
      <c r="F12" s="26" t="s">
        <v>9</v>
      </c>
      <c r="G12" s="26" t="s">
        <v>10</v>
      </c>
      <c r="H12" s="26" t="s">
        <v>9</v>
      </c>
      <c r="I12" s="26" t="s">
        <v>10</v>
      </c>
      <c r="K12" s="35"/>
      <c r="L12" s="36" t="s">
        <v>76</v>
      </c>
      <c r="M12" s="36" t="s">
        <v>77</v>
      </c>
      <c r="N12" s="36" t="s">
        <v>78</v>
      </c>
    </row>
    <row r="13" spans="2:16" ht="15.75" customHeight="1" x14ac:dyDescent="0.35">
      <c r="B13" s="27">
        <v>0</v>
      </c>
      <c r="C13" s="28" t="s">
        <v>11</v>
      </c>
      <c r="D13" s="32"/>
      <c r="E13" s="42"/>
      <c r="F13" s="32"/>
      <c r="G13" s="42"/>
      <c r="H13" s="32"/>
      <c r="I13" s="42"/>
      <c r="K13" s="35" t="s">
        <v>79</v>
      </c>
      <c r="L13" s="37">
        <f>COUNTIF($D$13:$D$36,$K13)</f>
        <v>0</v>
      </c>
      <c r="M13" s="37">
        <f>COUNTIF($F$13:$F$36,$K13)</f>
        <v>0</v>
      </c>
      <c r="N13" s="37">
        <f>COUNTIF($H$13:$H$36,$K13)</f>
        <v>5</v>
      </c>
      <c r="O13" s="35">
        <f>L13*21+M13*4+N13*5</f>
        <v>25</v>
      </c>
      <c r="P13" s="38">
        <f>O13/SUM($O$13:$O$15)</f>
        <v>0.38461538461538464</v>
      </c>
    </row>
    <row r="14" spans="2:16" ht="15.5" x14ac:dyDescent="0.35">
      <c r="B14" s="29">
        <v>1</v>
      </c>
      <c r="C14" s="30" t="s">
        <v>12</v>
      </c>
      <c r="D14" s="31"/>
      <c r="E14" s="43"/>
      <c r="F14" s="31"/>
      <c r="G14" s="43"/>
      <c r="H14" s="31"/>
      <c r="I14" s="43"/>
      <c r="K14" s="35" t="s">
        <v>80</v>
      </c>
      <c r="L14" s="37">
        <f>COUNTIF($D$13:$D$36,$K14)</f>
        <v>0</v>
      </c>
      <c r="M14" s="37">
        <f t="shared" ref="M14:M15" si="0">COUNTIF($F$13:$F$36,$K14)</f>
        <v>0</v>
      </c>
      <c r="N14" s="37">
        <f t="shared" ref="N14:N15" si="1">COUNTIF($H$13:$H$36,$K14)</f>
        <v>8</v>
      </c>
      <c r="O14" s="35">
        <f t="shared" ref="O14:O15" si="2">L14*21+M14*4+N14*5</f>
        <v>40</v>
      </c>
      <c r="P14" s="38">
        <f t="shared" ref="P14:P15" si="3">O14/SUM($O$13:$O$15)</f>
        <v>0.61538461538461542</v>
      </c>
    </row>
    <row r="15" spans="2:16" ht="15.5" x14ac:dyDescent="0.35">
      <c r="B15" s="27">
        <v>2</v>
      </c>
      <c r="C15" s="28" t="s">
        <v>13</v>
      </c>
      <c r="D15" s="32"/>
      <c r="E15" s="42"/>
      <c r="F15" s="32"/>
      <c r="G15" s="42"/>
      <c r="H15" s="32"/>
      <c r="I15" s="42"/>
      <c r="K15" s="35" t="s">
        <v>81</v>
      </c>
      <c r="L15" s="37">
        <f>COUNTIF($D$13:$D$36,$K15)</f>
        <v>0</v>
      </c>
      <c r="M15" s="37">
        <f t="shared" si="0"/>
        <v>0</v>
      </c>
      <c r="N15" s="37">
        <f t="shared" si="1"/>
        <v>0</v>
      </c>
      <c r="O15" s="35">
        <f t="shared" si="2"/>
        <v>0</v>
      </c>
      <c r="P15" s="38">
        <f t="shared" si="3"/>
        <v>0</v>
      </c>
    </row>
    <row r="16" spans="2:16" ht="15.5" x14ac:dyDescent="0.35">
      <c r="B16" s="29">
        <v>3</v>
      </c>
      <c r="C16" s="30" t="s">
        <v>14</v>
      </c>
      <c r="D16" s="31"/>
      <c r="E16" s="43"/>
      <c r="F16" s="31"/>
      <c r="G16" s="43"/>
      <c r="H16" s="31"/>
      <c r="I16" s="43"/>
      <c r="N16" s="39"/>
    </row>
    <row r="17" spans="2:14" ht="15.5" x14ac:dyDescent="0.35">
      <c r="B17" s="27">
        <v>4</v>
      </c>
      <c r="C17" s="28" t="s">
        <v>15</v>
      </c>
      <c r="D17" s="32"/>
      <c r="E17" s="42"/>
      <c r="F17" s="32"/>
      <c r="G17" s="42"/>
      <c r="H17" s="32"/>
      <c r="I17" s="42"/>
      <c r="N17" s="39"/>
    </row>
    <row r="18" spans="2:14" ht="15.5" x14ac:dyDescent="0.35">
      <c r="B18" s="29">
        <v>5</v>
      </c>
      <c r="C18" s="30" t="s">
        <v>16</v>
      </c>
      <c r="D18" s="31"/>
      <c r="E18" s="43"/>
      <c r="F18" s="31"/>
      <c r="G18" s="43"/>
      <c r="H18" s="31"/>
      <c r="I18" s="43"/>
      <c r="N18" s="39"/>
    </row>
    <row r="19" spans="2:14" ht="15.5" x14ac:dyDescent="0.35">
      <c r="B19" s="27">
        <v>6</v>
      </c>
      <c r="C19" s="28" t="s">
        <v>17</v>
      </c>
      <c r="D19" s="32"/>
      <c r="E19" s="42"/>
      <c r="F19" s="32"/>
      <c r="G19" s="42"/>
      <c r="H19" s="32"/>
      <c r="I19" s="42"/>
      <c r="N19" s="39"/>
    </row>
    <row r="20" spans="2:14" ht="15.5" x14ac:dyDescent="0.35">
      <c r="B20" s="29">
        <v>7</v>
      </c>
      <c r="C20" s="30" t="s">
        <v>18</v>
      </c>
      <c r="D20" s="31"/>
      <c r="E20" s="43"/>
      <c r="F20" s="31"/>
      <c r="G20" s="43"/>
      <c r="H20" s="31" t="s">
        <v>61</v>
      </c>
      <c r="I20" s="43">
        <v>2</v>
      </c>
    </row>
    <row r="21" spans="2:14" ht="15.5" x14ac:dyDescent="0.35">
      <c r="B21" s="27">
        <v>8</v>
      </c>
      <c r="C21" s="28" t="s">
        <v>19</v>
      </c>
      <c r="D21" s="32"/>
      <c r="E21" s="42"/>
      <c r="F21" s="32"/>
      <c r="G21" s="42"/>
      <c r="H21" s="32" t="s">
        <v>61</v>
      </c>
      <c r="I21" s="42">
        <v>3</v>
      </c>
    </row>
    <row r="22" spans="2:14" ht="15.5" x14ac:dyDescent="0.35">
      <c r="B22" s="29">
        <v>9</v>
      </c>
      <c r="C22" s="30" t="s">
        <v>20</v>
      </c>
      <c r="D22" s="31"/>
      <c r="E22" s="43"/>
      <c r="F22" s="31"/>
      <c r="G22" s="43"/>
      <c r="H22" s="31" t="s">
        <v>62</v>
      </c>
      <c r="I22" s="43">
        <v>3</v>
      </c>
    </row>
    <row r="23" spans="2:14" ht="15.5" x14ac:dyDescent="0.35">
      <c r="B23" s="27">
        <v>10</v>
      </c>
      <c r="C23" s="28" t="s">
        <v>21</v>
      </c>
      <c r="D23" s="32"/>
      <c r="E23" s="42"/>
      <c r="F23" s="32"/>
      <c r="G23" s="42"/>
      <c r="H23" s="32" t="s">
        <v>62</v>
      </c>
      <c r="I23" s="42">
        <v>2</v>
      </c>
    </row>
    <row r="24" spans="2:14" ht="15.5" x14ac:dyDescent="0.35">
      <c r="B24" s="29">
        <v>11</v>
      </c>
      <c r="C24" s="30" t="s">
        <v>22</v>
      </c>
      <c r="D24" s="31"/>
      <c r="E24" s="43"/>
      <c r="F24" s="31"/>
      <c r="G24" s="43"/>
      <c r="H24" s="31" t="s">
        <v>62</v>
      </c>
      <c r="I24" s="43">
        <v>2</v>
      </c>
    </row>
    <row r="25" spans="2:14" ht="15.5" x14ac:dyDescent="0.35">
      <c r="B25" s="27">
        <v>12</v>
      </c>
      <c r="C25" s="28" t="s">
        <v>23</v>
      </c>
      <c r="D25" s="32"/>
      <c r="E25" s="42"/>
      <c r="F25" s="32"/>
      <c r="G25" s="42"/>
      <c r="H25" s="32" t="s">
        <v>62</v>
      </c>
      <c r="I25" s="42">
        <v>3</v>
      </c>
    </row>
    <row r="26" spans="2:14" ht="15.5" x14ac:dyDescent="0.35">
      <c r="B26" s="29">
        <v>13</v>
      </c>
      <c r="C26" s="30" t="s">
        <v>24</v>
      </c>
      <c r="D26" s="31"/>
      <c r="E26" s="43"/>
      <c r="F26" s="31"/>
      <c r="G26" s="43"/>
      <c r="H26" s="31" t="s">
        <v>61</v>
      </c>
      <c r="I26" s="43">
        <v>3</v>
      </c>
    </row>
    <row r="27" spans="2:14" ht="15.5" x14ac:dyDescent="0.35">
      <c r="B27" s="27">
        <v>14</v>
      </c>
      <c r="C27" s="28" t="s">
        <v>25</v>
      </c>
      <c r="D27" s="32"/>
      <c r="E27" s="42"/>
      <c r="F27" s="32"/>
      <c r="G27" s="42"/>
      <c r="H27" s="32" t="s">
        <v>62</v>
      </c>
      <c r="I27" s="42">
        <v>2</v>
      </c>
    </row>
    <row r="28" spans="2:14" ht="15.5" x14ac:dyDescent="0.35">
      <c r="B28" s="29">
        <v>15</v>
      </c>
      <c r="C28" s="30" t="s">
        <v>26</v>
      </c>
      <c r="D28" s="31"/>
      <c r="E28" s="43"/>
      <c r="F28" s="31"/>
      <c r="G28" s="43"/>
      <c r="H28" s="31" t="s">
        <v>62</v>
      </c>
      <c r="I28" s="43">
        <v>2</v>
      </c>
    </row>
    <row r="29" spans="2:14" ht="15.5" x14ac:dyDescent="0.35">
      <c r="B29" s="27">
        <v>16</v>
      </c>
      <c r="C29" s="28" t="s">
        <v>27</v>
      </c>
      <c r="D29" s="32"/>
      <c r="E29" s="42"/>
      <c r="F29" s="32"/>
      <c r="G29" s="42"/>
      <c r="H29" s="32" t="s">
        <v>62</v>
      </c>
      <c r="I29" s="42">
        <v>2</v>
      </c>
    </row>
    <row r="30" spans="2:14" ht="15.5" x14ac:dyDescent="0.35">
      <c r="B30" s="29">
        <v>17</v>
      </c>
      <c r="C30" s="30" t="s">
        <v>28</v>
      </c>
      <c r="D30" s="31"/>
      <c r="E30" s="43"/>
      <c r="F30" s="31"/>
      <c r="G30" s="43"/>
      <c r="H30" s="31" t="s">
        <v>61</v>
      </c>
      <c r="I30" s="43">
        <v>3</v>
      </c>
    </row>
    <row r="31" spans="2:14" ht="15.5" x14ac:dyDescent="0.35">
      <c r="B31" s="27">
        <v>18</v>
      </c>
      <c r="C31" s="28" t="s">
        <v>29</v>
      </c>
      <c r="D31" s="32"/>
      <c r="E31" s="42"/>
      <c r="F31" s="32"/>
      <c r="G31" s="42"/>
      <c r="H31" s="32" t="s">
        <v>61</v>
      </c>
      <c r="I31" s="42">
        <v>3</v>
      </c>
    </row>
    <row r="32" spans="2:14" ht="15.5" x14ac:dyDescent="0.35">
      <c r="B32" s="29">
        <v>19</v>
      </c>
      <c r="C32" s="30" t="s">
        <v>30</v>
      </c>
      <c r="D32" s="31"/>
      <c r="E32" s="43"/>
      <c r="F32" s="31"/>
      <c r="G32" s="43"/>
      <c r="H32" s="31" t="s">
        <v>62</v>
      </c>
      <c r="I32" s="43">
        <v>2</v>
      </c>
    </row>
    <row r="33" spans="2:9" ht="15.5" x14ac:dyDescent="0.35">
      <c r="B33" s="27">
        <v>20</v>
      </c>
      <c r="C33" s="28" t="s">
        <v>31</v>
      </c>
      <c r="D33" s="32"/>
      <c r="E33" s="42"/>
      <c r="F33" s="32"/>
      <c r="G33" s="42"/>
      <c r="H33" s="32"/>
      <c r="I33" s="42"/>
    </row>
    <row r="34" spans="2:9" ht="15.5" x14ac:dyDescent="0.35">
      <c r="B34" s="29">
        <v>21</v>
      </c>
      <c r="C34" s="30" t="s">
        <v>32</v>
      </c>
      <c r="D34" s="31"/>
      <c r="E34" s="43"/>
      <c r="F34" s="31"/>
      <c r="G34" s="43"/>
      <c r="H34" s="31"/>
      <c r="I34" s="43"/>
    </row>
    <row r="35" spans="2:9" ht="15.5" x14ac:dyDescent="0.35">
      <c r="B35" s="27">
        <v>22</v>
      </c>
      <c r="C35" s="28" t="s">
        <v>33</v>
      </c>
      <c r="D35" s="32"/>
      <c r="E35" s="42"/>
      <c r="F35" s="32"/>
      <c r="G35" s="42"/>
      <c r="H35" s="32"/>
      <c r="I35" s="42"/>
    </row>
    <row r="36" spans="2:9" ht="15.5" x14ac:dyDescent="0.35">
      <c r="B36" s="29">
        <v>23</v>
      </c>
      <c r="C36" s="30" t="s">
        <v>34</v>
      </c>
      <c r="D36" s="31"/>
      <c r="E36" s="43"/>
      <c r="F36" s="31"/>
      <c r="G36" s="43"/>
      <c r="H36" s="31"/>
      <c r="I36" s="43"/>
    </row>
    <row r="37" spans="2:9" ht="15.5" x14ac:dyDescent="0.35">
      <c r="B37" s="27" t="s">
        <v>35</v>
      </c>
      <c r="C37" s="28"/>
      <c r="D37" s="44"/>
      <c r="E37" s="44"/>
      <c r="F37" s="44"/>
      <c r="G37" s="44"/>
      <c r="H37" s="44"/>
      <c r="I37" s="44">
        <f>+IF(SUM(I13:I36)=0,"",SUM(I13:I36))</f>
        <v>32</v>
      </c>
    </row>
    <row r="40" spans="2:9" x14ac:dyDescent="0.35">
      <c r="E40" s="41"/>
      <c r="F40" s="41"/>
      <c r="G40" s="41"/>
      <c r="H40" s="41"/>
      <c r="I40" s="41"/>
    </row>
    <row r="55" spans="10:14" x14ac:dyDescent="0.35">
      <c r="J55" s="33"/>
      <c r="K55" s="33"/>
      <c r="L55" s="33"/>
      <c r="M55" s="33"/>
      <c r="N55" s="33"/>
    </row>
    <row r="56" spans="10:14" x14ac:dyDescent="0.35">
      <c r="J56" s="33"/>
      <c r="K56" s="33"/>
      <c r="L56" s="33"/>
      <c r="M56" s="33"/>
      <c r="N56" s="33"/>
    </row>
    <row r="57" spans="10:14" x14ac:dyDescent="0.35">
      <c r="J57" s="33"/>
      <c r="K57" s="33"/>
      <c r="L57" s="40"/>
      <c r="M57" s="40"/>
      <c r="N57" s="40"/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C7:E7">
    <cfRule type="expression" dxfId="6" priority="1">
      <formula>C7=""</formula>
    </cfRule>
  </conditionalFormatting>
  <conditionalFormatting sqref="B7">
    <cfRule type="expression" dxfId="5" priority="2">
      <formula>B7=""</formula>
    </cfRule>
  </conditionalFormatting>
  <conditionalFormatting sqref="F7">
    <cfRule type="expression" dxfId="4" priority="3">
      <formula>F7=""</formula>
    </cfRule>
  </conditionalFormatting>
  <printOptions horizontalCentered="1"/>
  <pageMargins left="0.70833330000000005" right="0.70833330000000005" top="0.74791660000000004" bottom="0.74791660000000004" header="0.3152778" footer="0.3152778"/>
  <pageSetup paperSize="297" scale="6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  <pageSetUpPr fitToPage="1"/>
  </sheetPr>
  <dimension ref="B2:P37"/>
  <sheetViews>
    <sheetView topLeftCell="A10" zoomScale="55" zoomScaleNormal="55" zoomScaleSheetLayoutView="55" workbookViewId="0">
      <selection activeCell="O21" sqref="O21"/>
    </sheetView>
  </sheetViews>
  <sheetFormatPr baseColWidth="10" defaultRowHeight="14.5" x14ac:dyDescent="0.35"/>
  <cols>
    <col min="1" max="1" width="4.81640625" customWidth="1"/>
    <col min="2" max="2" width="23.1796875" customWidth="1"/>
    <col min="3" max="9" width="15.81640625" customWidth="1"/>
  </cols>
  <sheetData>
    <row r="2" spans="2:16" ht="20.5" x14ac:dyDescent="0.35">
      <c r="B2" s="71" t="str">
        <f>"PROGRAMA DE OPERACIÓN DEL SERVICIO ("&amp;B7&amp;" - "&amp;C7&amp;")"</f>
        <v>PROGRAMA DE OPERACIÓN DEL SERVICIO (4B - Regreso)</v>
      </c>
      <c r="C2" s="71"/>
      <c r="D2" s="71"/>
      <c r="E2" s="71"/>
      <c r="F2" s="71"/>
      <c r="G2" s="71"/>
      <c r="H2" s="71"/>
      <c r="I2" s="71"/>
    </row>
    <row r="4" spans="2:16" s="24" customFormat="1" x14ac:dyDescent="0.35">
      <c r="B4" s="24" t="s">
        <v>0</v>
      </c>
    </row>
    <row r="6" spans="2:16" x14ac:dyDescent="0.35">
      <c r="B6" s="34" t="s">
        <v>1</v>
      </c>
      <c r="C6" s="34" t="s">
        <v>2</v>
      </c>
      <c r="D6" s="34" t="s">
        <v>3</v>
      </c>
      <c r="E6" s="34" t="s">
        <v>4</v>
      </c>
      <c r="F6" s="34" t="s">
        <v>5</v>
      </c>
      <c r="G6" s="23" t="s">
        <v>60</v>
      </c>
    </row>
    <row r="7" spans="2:16" x14ac:dyDescent="0.35">
      <c r="B7" s="25" t="s">
        <v>71</v>
      </c>
      <c r="C7" s="25" t="s">
        <v>65</v>
      </c>
      <c r="D7" s="25" t="s">
        <v>73</v>
      </c>
      <c r="E7" s="25" t="s">
        <v>72</v>
      </c>
      <c r="F7" s="25" t="str">
        <f>+TAPA!I8</f>
        <v>ELECCIONES</v>
      </c>
      <c r="G7" s="16" t="str">
        <f>CONCATENATE(D7, "-",E7)</f>
        <v>Segunda Faja-Ñancul</v>
      </c>
    </row>
    <row r="9" spans="2:16" s="24" customFormat="1" x14ac:dyDescent="0.35">
      <c r="B9" s="24" t="s">
        <v>6</v>
      </c>
    </row>
    <row r="11" spans="2:16" ht="22.5" customHeight="1" x14ac:dyDescent="0.35">
      <c r="B11" s="72" t="s">
        <v>7</v>
      </c>
      <c r="C11" s="72" t="s">
        <v>8</v>
      </c>
      <c r="D11" s="73" t="s">
        <v>66</v>
      </c>
      <c r="E11" s="73"/>
      <c r="F11" s="73" t="s">
        <v>67</v>
      </c>
      <c r="G11" s="73"/>
      <c r="H11" s="73" t="s">
        <v>68</v>
      </c>
      <c r="I11" s="73"/>
    </row>
    <row r="12" spans="2:16" ht="29" x14ac:dyDescent="0.35">
      <c r="B12" s="72"/>
      <c r="C12" s="72"/>
      <c r="D12" s="26" t="s">
        <v>9</v>
      </c>
      <c r="E12" s="26" t="s">
        <v>10</v>
      </c>
      <c r="F12" s="26" t="s">
        <v>9</v>
      </c>
      <c r="G12" s="26" t="s">
        <v>10</v>
      </c>
      <c r="H12" s="26" t="s">
        <v>9</v>
      </c>
      <c r="I12" s="26" t="s">
        <v>10</v>
      </c>
      <c r="K12" s="35"/>
      <c r="L12" s="36" t="s">
        <v>76</v>
      </c>
      <c r="M12" s="36" t="s">
        <v>77</v>
      </c>
      <c r="N12" s="36" t="s">
        <v>78</v>
      </c>
    </row>
    <row r="13" spans="2:16" ht="15.75" customHeight="1" x14ac:dyDescent="0.35">
      <c r="B13" s="27">
        <v>0</v>
      </c>
      <c r="C13" s="28" t="s">
        <v>11</v>
      </c>
      <c r="D13" s="32"/>
      <c r="E13" s="42"/>
      <c r="F13" s="32"/>
      <c r="G13" s="42"/>
      <c r="H13" s="32"/>
      <c r="I13" s="42"/>
      <c r="K13" s="35" t="s">
        <v>79</v>
      </c>
      <c r="L13" s="37">
        <f>COUNTIF($D$13:$D$36,$K13)</f>
        <v>0</v>
      </c>
      <c r="M13" s="37">
        <f>COUNTIF($F$13:$F$36,$K13)</f>
        <v>0</v>
      </c>
      <c r="N13" s="37">
        <f>COUNTIF($H$13:$H$36,$K13)</f>
        <v>5</v>
      </c>
      <c r="O13" s="35">
        <f>L13*21+M13*4+N13*5</f>
        <v>25</v>
      </c>
      <c r="P13" s="38">
        <f>O13/SUM($O$13:$O$15)</f>
        <v>0.38461538461538464</v>
      </c>
    </row>
    <row r="14" spans="2:16" ht="15.5" x14ac:dyDescent="0.35">
      <c r="B14" s="29">
        <v>1</v>
      </c>
      <c r="C14" s="30" t="s">
        <v>12</v>
      </c>
      <c r="D14" s="31"/>
      <c r="E14" s="43"/>
      <c r="F14" s="31"/>
      <c r="G14" s="43"/>
      <c r="H14" s="31"/>
      <c r="I14" s="43"/>
      <c r="K14" s="35" t="s">
        <v>80</v>
      </c>
      <c r="L14" s="37">
        <f>COUNTIF($D$13:$D$36,$K14)</f>
        <v>0</v>
      </c>
      <c r="M14" s="37">
        <f t="shared" ref="M14:M15" si="0">COUNTIF($F$13:$F$36,$K14)</f>
        <v>0</v>
      </c>
      <c r="N14" s="37">
        <f t="shared" ref="N14:N15" si="1">COUNTIF($H$13:$H$36,$K14)</f>
        <v>8</v>
      </c>
      <c r="O14" s="35">
        <f t="shared" ref="O14:O15" si="2">L14*21+M14*4+N14*5</f>
        <v>40</v>
      </c>
      <c r="P14" s="38">
        <f t="shared" ref="P14:P15" si="3">O14/SUM($O$13:$O$15)</f>
        <v>0.61538461538461542</v>
      </c>
    </row>
    <row r="15" spans="2:16" ht="15.5" x14ac:dyDescent="0.35">
      <c r="B15" s="27">
        <v>2</v>
      </c>
      <c r="C15" s="28" t="s">
        <v>13</v>
      </c>
      <c r="D15" s="32"/>
      <c r="E15" s="42"/>
      <c r="F15" s="32"/>
      <c r="G15" s="42"/>
      <c r="H15" s="32"/>
      <c r="I15" s="42"/>
      <c r="K15" s="35" t="s">
        <v>81</v>
      </c>
      <c r="L15" s="37">
        <f>COUNTIF($D$13:$D$36,$K15)</f>
        <v>0</v>
      </c>
      <c r="M15" s="37">
        <f t="shared" si="0"/>
        <v>0</v>
      </c>
      <c r="N15" s="37">
        <f t="shared" si="1"/>
        <v>0</v>
      </c>
      <c r="O15" s="35">
        <f t="shared" si="2"/>
        <v>0</v>
      </c>
      <c r="P15" s="38">
        <f t="shared" si="3"/>
        <v>0</v>
      </c>
    </row>
    <row r="16" spans="2:16" ht="15.5" x14ac:dyDescent="0.35">
      <c r="B16" s="29">
        <v>3</v>
      </c>
      <c r="C16" s="30" t="s">
        <v>14</v>
      </c>
      <c r="D16" s="31"/>
      <c r="E16" s="43"/>
      <c r="F16" s="31"/>
      <c r="G16" s="43"/>
      <c r="H16" s="31"/>
      <c r="I16" s="43"/>
      <c r="N16" s="39"/>
    </row>
    <row r="17" spans="2:14" ht="15.5" x14ac:dyDescent="0.35">
      <c r="B17" s="27">
        <v>4</v>
      </c>
      <c r="C17" s="28" t="s">
        <v>15</v>
      </c>
      <c r="D17" s="32"/>
      <c r="E17" s="42"/>
      <c r="F17" s="32"/>
      <c r="G17" s="42"/>
      <c r="H17" s="32"/>
      <c r="I17" s="42"/>
      <c r="N17" s="39"/>
    </row>
    <row r="18" spans="2:14" ht="15.5" x14ac:dyDescent="0.35">
      <c r="B18" s="29">
        <v>5</v>
      </c>
      <c r="C18" s="30" t="s">
        <v>16</v>
      </c>
      <c r="D18" s="31"/>
      <c r="E18" s="43"/>
      <c r="F18" s="31"/>
      <c r="G18" s="43"/>
      <c r="H18" s="31"/>
      <c r="I18" s="43"/>
      <c r="N18" s="39"/>
    </row>
    <row r="19" spans="2:14" ht="15.5" x14ac:dyDescent="0.35">
      <c r="B19" s="27">
        <v>6</v>
      </c>
      <c r="C19" s="28" t="s">
        <v>17</v>
      </c>
      <c r="D19" s="32"/>
      <c r="E19" s="42"/>
      <c r="F19" s="32"/>
      <c r="G19" s="42"/>
      <c r="H19" s="32"/>
      <c r="I19" s="42"/>
      <c r="N19" s="39"/>
    </row>
    <row r="20" spans="2:14" ht="15.5" x14ac:dyDescent="0.35">
      <c r="B20" s="29">
        <v>7</v>
      </c>
      <c r="C20" s="30" t="s">
        <v>18</v>
      </c>
      <c r="D20" s="31"/>
      <c r="E20" s="43"/>
      <c r="F20" s="31"/>
      <c r="G20" s="43"/>
      <c r="H20" s="31" t="s">
        <v>61</v>
      </c>
      <c r="I20" s="43">
        <v>2</v>
      </c>
    </row>
    <row r="21" spans="2:14" ht="15.5" x14ac:dyDescent="0.35">
      <c r="B21" s="27">
        <v>8</v>
      </c>
      <c r="C21" s="28" t="s">
        <v>19</v>
      </c>
      <c r="D21" s="32"/>
      <c r="E21" s="42"/>
      <c r="F21" s="32"/>
      <c r="G21" s="42"/>
      <c r="H21" s="32" t="s">
        <v>61</v>
      </c>
      <c r="I21" s="42">
        <v>3</v>
      </c>
    </row>
    <row r="22" spans="2:14" ht="15.5" x14ac:dyDescent="0.35">
      <c r="B22" s="29">
        <v>9</v>
      </c>
      <c r="C22" s="30" t="s">
        <v>20</v>
      </c>
      <c r="D22" s="31"/>
      <c r="E22" s="43"/>
      <c r="F22" s="31"/>
      <c r="G22" s="43"/>
      <c r="H22" s="31" t="s">
        <v>61</v>
      </c>
      <c r="I22" s="43">
        <v>3</v>
      </c>
    </row>
    <row r="23" spans="2:14" ht="15.5" x14ac:dyDescent="0.35">
      <c r="B23" s="27">
        <v>10</v>
      </c>
      <c r="C23" s="28" t="s">
        <v>21</v>
      </c>
      <c r="D23" s="32"/>
      <c r="E23" s="42"/>
      <c r="F23" s="32"/>
      <c r="G23" s="42"/>
      <c r="H23" s="32" t="s">
        <v>62</v>
      </c>
      <c r="I23" s="42">
        <v>2</v>
      </c>
    </row>
    <row r="24" spans="2:14" ht="15.5" x14ac:dyDescent="0.35">
      <c r="B24" s="29">
        <v>11</v>
      </c>
      <c r="C24" s="30" t="s">
        <v>22</v>
      </c>
      <c r="D24" s="31"/>
      <c r="E24" s="43"/>
      <c r="F24" s="31"/>
      <c r="G24" s="43"/>
      <c r="H24" s="31" t="s">
        <v>62</v>
      </c>
      <c r="I24" s="43">
        <v>2</v>
      </c>
    </row>
    <row r="25" spans="2:14" ht="15.5" x14ac:dyDescent="0.35">
      <c r="B25" s="27">
        <v>12</v>
      </c>
      <c r="C25" s="28" t="s">
        <v>23</v>
      </c>
      <c r="D25" s="32"/>
      <c r="E25" s="42"/>
      <c r="F25" s="32"/>
      <c r="G25" s="42"/>
      <c r="H25" s="32" t="s">
        <v>62</v>
      </c>
      <c r="I25" s="42">
        <v>3</v>
      </c>
    </row>
    <row r="26" spans="2:14" ht="15.5" x14ac:dyDescent="0.35">
      <c r="B26" s="29">
        <v>13</v>
      </c>
      <c r="C26" s="30" t="s">
        <v>24</v>
      </c>
      <c r="D26" s="31"/>
      <c r="E26" s="43"/>
      <c r="F26" s="31"/>
      <c r="G26" s="43"/>
      <c r="H26" s="31" t="s">
        <v>62</v>
      </c>
      <c r="I26" s="43">
        <v>3</v>
      </c>
    </row>
    <row r="27" spans="2:14" ht="15.5" x14ac:dyDescent="0.35">
      <c r="B27" s="27">
        <v>14</v>
      </c>
      <c r="C27" s="28" t="s">
        <v>25</v>
      </c>
      <c r="D27" s="32"/>
      <c r="E27" s="42"/>
      <c r="F27" s="32"/>
      <c r="G27" s="42"/>
      <c r="H27" s="32" t="s">
        <v>61</v>
      </c>
      <c r="I27" s="42">
        <v>2</v>
      </c>
    </row>
    <row r="28" spans="2:14" ht="15.5" x14ac:dyDescent="0.35">
      <c r="B28" s="29">
        <v>15</v>
      </c>
      <c r="C28" s="30" t="s">
        <v>26</v>
      </c>
      <c r="D28" s="31"/>
      <c r="E28" s="43"/>
      <c r="F28" s="31"/>
      <c r="G28" s="43"/>
      <c r="H28" s="31" t="s">
        <v>62</v>
      </c>
      <c r="I28" s="43">
        <v>2</v>
      </c>
    </row>
    <row r="29" spans="2:14" ht="15.5" x14ac:dyDescent="0.35">
      <c r="B29" s="27">
        <v>16</v>
      </c>
      <c r="C29" s="28" t="s">
        <v>27</v>
      </c>
      <c r="D29" s="32"/>
      <c r="E29" s="42"/>
      <c r="F29" s="32"/>
      <c r="G29" s="42"/>
      <c r="H29" s="32" t="s">
        <v>62</v>
      </c>
      <c r="I29" s="42">
        <v>2</v>
      </c>
    </row>
    <row r="30" spans="2:14" ht="15.5" x14ac:dyDescent="0.35">
      <c r="B30" s="29">
        <v>17</v>
      </c>
      <c r="C30" s="30" t="s">
        <v>28</v>
      </c>
      <c r="D30" s="31"/>
      <c r="E30" s="43"/>
      <c r="F30" s="31"/>
      <c r="G30" s="43"/>
      <c r="H30" s="31" t="s">
        <v>62</v>
      </c>
      <c r="I30" s="43">
        <v>3</v>
      </c>
    </row>
    <row r="31" spans="2:14" ht="15.5" x14ac:dyDescent="0.35">
      <c r="B31" s="27">
        <v>18</v>
      </c>
      <c r="C31" s="28" t="s">
        <v>29</v>
      </c>
      <c r="D31" s="32"/>
      <c r="E31" s="42"/>
      <c r="F31" s="32"/>
      <c r="G31" s="42"/>
      <c r="H31" s="32" t="s">
        <v>61</v>
      </c>
      <c r="I31" s="42">
        <v>3</v>
      </c>
    </row>
    <row r="32" spans="2:14" ht="15.5" x14ac:dyDescent="0.35">
      <c r="B32" s="29">
        <v>19</v>
      </c>
      <c r="C32" s="30" t="s">
        <v>30</v>
      </c>
      <c r="D32" s="31"/>
      <c r="E32" s="43"/>
      <c r="F32" s="31"/>
      <c r="G32" s="43"/>
      <c r="H32" s="31" t="s">
        <v>62</v>
      </c>
      <c r="I32" s="43">
        <v>2</v>
      </c>
    </row>
    <row r="33" spans="2:9" ht="15.5" x14ac:dyDescent="0.35">
      <c r="B33" s="27">
        <v>20</v>
      </c>
      <c r="C33" s="28" t="s">
        <v>31</v>
      </c>
      <c r="D33" s="32"/>
      <c r="E33" s="42"/>
      <c r="F33" s="32"/>
      <c r="G33" s="42"/>
      <c r="H33" s="32"/>
      <c r="I33" s="42"/>
    </row>
    <row r="34" spans="2:9" ht="15.5" x14ac:dyDescent="0.35">
      <c r="B34" s="29">
        <v>21</v>
      </c>
      <c r="C34" s="30" t="s">
        <v>32</v>
      </c>
      <c r="D34" s="31"/>
      <c r="E34" s="43"/>
      <c r="F34" s="31"/>
      <c r="G34" s="43"/>
      <c r="H34" s="31"/>
      <c r="I34" s="43"/>
    </row>
    <row r="35" spans="2:9" ht="15.5" x14ac:dyDescent="0.35">
      <c r="B35" s="27">
        <v>22</v>
      </c>
      <c r="C35" s="28" t="s">
        <v>33</v>
      </c>
      <c r="D35" s="32"/>
      <c r="E35" s="42"/>
      <c r="F35" s="32"/>
      <c r="G35" s="42"/>
      <c r="H35" s="32"/>
      <c r="I35" s="42"/>
    </row>
    <row r="36" spans="2:9" ht="15.5" x14ac:dyDescent="0.35">
      <c r="B36" s="29">
        <v>23</v>
      </c>
      <c r="C36" s="30" t="s">
        <v>34</v>
      </c>
      <c r="D36" s="31"/>
      <c r="E36" s="43"/>
      <c r="F36" s="31"/>
      <c r="G36" s="43"/>
      <c r="H36" s="31"/>
      <c r="I36" s="43"/>
    </row>
    <row r="37" spans="2:9" ht="15.5" x14ac:dyDescent="0.35">
      <c r="B37" s="27" t="s">
        <v>35</v>
      </c>
      <c r="C37" s="28"/>
      <c r="D37" s="44"/>
      <c r="E37" s="44"/>
      <c r="F37" s="44"/>
      <c r="G37" s="44"/>
      <c r="H37" s="44"/>
      <c r="I37" s="44">
        <f>+IF(SUM(I13:I36)=0,"",SUM(I13:I36))</f>
        <v>32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:E7">
    <cfRule type="expression" dxfId="3" priority="1">
      <formula>D7=""</formula>
    </cfRule>
  </conditionalFormatting>
  <conditionalFormatting sqref="B7">
    <cfRule type="expression" dxfId="2" priority="2">
      <formula>B7=""</formula>
    </cfRule>
  </conditionalFormatting>
  <conditionalFormatting sqref="C7">
    <cfRule type="expression" dxfId="1" priority="3">
      <formula>C7=""</formula>
    </cfRule>
  </conditionalFormatting>
  <conditionalFormatting sqref="F7">
    <cfRule type="expression" dxfId="0" priority="4">
      <formula>F7=""</formula>
    </cfRule>
  </conditionalFormatting>
  <printOptions horizontalCentered="1"/>
  <pageMargins left="0.70833330000000005" right="0.70833330000000005" top="0.74791660000000004" bottom="0.74791660000000004" header="0.3152778" footer="0.3152778"/>
  <pageSetup paperSize="297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7</vt:i4>
      </vt:variant>
    </vt:vector>
  </HeadingPairs>
  <TitlesOfParts>
    <vt:vector size="13" baseType="lpstr">
      <vt:lpstr>TAPA</vt:lpstr>
      <vt:lpstr>Servicios</vt:lpstr>
      <vt:lpstr>4A-I</vt:lpstr>
      <vt:lpstr>4A-R</vt:lpstr>
      <vt:lpstr>4B-I</vt:lpstr>
      <vt:lpstr>4B-R</vt:lpstr>
      <vt:lpstr>'4A-I'!Área_de_impresión</vt:lpstr>
      <vt:lpstr>'4A-R'!Área_de_impresión</vt:lpstr>
      <vt:lpstr>'4B-I'!Área_de_impresión</vt:lpstr>
      <vt:lpstr>'4B-R'!Área_de_impresión</vt:lpstr>
      <vt:lpstr>Servicios!Área_de_impresión</vt:lpstr>
      <vt:lpstr>TAPA!Área_de_impresión</vt:lpstr>
      <vt:lpstr>Servicios!Títulos_a_imprimir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Andrés Barahona Faúndez</dc:creator>
  <cp:lastModifiedBy>claudia zarate</cp:lastModifiedBy>
  <cp:lastPrinted>2019-12-09T03:57:00Z</cp:lastPrinted>
  <dcterms:created xsi:type="dcterms:W3CDTF">2017-06-13T19:17:56Z</dcterms:created>
  <dcterms:modified xsi:type="dcterms:W3CDTF">2021-07-13T18:31:52Z</dcterms:modified>
</cp:coreProperties>
</file>